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4970" windowHeight="12465"/>
  </bookViews>
  <sheets>
    <sheet name="附件1" sheetId="7" r:id="rId1"/>
    <sheet name="附件2" sheetId="11" r:id="rId2"/>
    <sheet name="附件3" sheetId="12" r:id="rId3"/>
    <sheet name="附件4" sheetId="10" r:id="rId4"/>
    <sheet name="附件5" sheetId="13" r:id="rId5"/>
  </sheets>
  <definedNames>
    <definedName name="_xlnm._FilterDatabase" localSheetId="0" hidden="1">附件1!$A$1:$N$63</definedName>
    <definedName name="_xlnm._FilterDatabase" localSheetId="1" hidden="1">附件2!$A$1:$H$214</definedName>
    <definedName name="_xlnm._FilterDatabase" localSheetId="2" hidden="1">附件3!$A$1:$M$114</definedName>
    <definedName name="_xlnm.Print_Titles" localSheetId="0">附件1!$3:$4</definedName>
    <definedName name="_xlnm.Print_Titles" localSheetId="1">附件2!$3:$4</definedName>
    <definedName name="_xlnm.Print_Titles" localSheetId="2">附件3!$4:$5</definedName>
  </definedNames>
  <calcPr calcId="124519"/>
</workbook>
</file>

<file path=xl/calcChain.xml><?xml version="1.0" encoding="utf-8"?>
<calcChain xmlns="http://schemas.openxmlformats.org/spreadsheetml/2006/main">
  <c r="J25" i="7"/>
  <c r="H25" l="1"/>
  <c r="A5" i="11"/>
  <c r="A6" i="12"/>
  <c r="E138" i="11"/>
  <c r="F138"/>
  <c r="D138"/>
  <c r="G34" i="7"/>
  <c r="L33"/>
  <c r="J33"/>
  <c r="H33"/>
  <c r="G35"/>
  <c r="D5" i="13"/>
  <c r="G33" i="7" l="1"/>
  <c r="F6" l="1"/>
  <c r="L6"/>
  <c r="G7"/>
  <c r="G8"/>
  <c r="G10"/>
  <c r="G11"/>
  <c r="G12"/>
  <c r="G13"/>
  <c r="G14"/>
  <c r="G15"/>
  <c r="G17"/>
  <c r="D21"/>
  <c r="F21"/>
  <c r="H21"/>
  <c r="J21"/>
  <c r="G22"/>
  <c r="G23"/>
  <c r="L23"/>
  <c r="L21" s="1"/>
  <c r="J24"/>
  <c r="H24"/>
  <c r="L25"/>
  <c r="L24" s="1"/>
  <c r="G26"/>
  <c r="F26" s="1"/>
  <c r="G27"/>
  <c r="F27" s="1"/>
  <c r="G28"/>
  <c r="F28" s="1"/>
  <c r="G29"/>
  <c r="F29" s="1"/>
  <c r="G30"/>
  <c r="F30" s="1"/>
  <c r="G31"/>
  <c r="F31" s="1"/>
  <c r="G32"/>
  <c r="F32" s="1"/>
  <c r="H36"/>
  <c r="J36"/>
  <c r="G37"/>
  <c r="F37" s="1"/>
  <c r="G38"/>
  <c r="F38" s="1"/>
  <c r="G39"/>
  <c r="L39"/>
  <c r="L36" s="1"/>
  <c r="F40"/>
  <c r="H40"/>
  <c r="G40" s="1"/>
  <c r="J40"/>
  <c r="L40"/>
  <c r="G41"/>
  <c r="G42"/>
  <c r="G43"/>
  <c r="F44"/>
  <c r="L44"/>
  <c r="H45"/>
  <c r="G45" s="1"/>
  <c r="J45"/>
  <c r="J44" s="1"/>
  <c r="G46"/>
  <c r="G47"/>
  <c r="G48"/>
  <c r="G49"/>
  <c r="G50"/>
  <c r="G51"/>
  <c r="G52"/>
  <c r="G53"/>
  <c r="G54"/>
  <c r="G55"/>
  <c r="G56"/>
  <c r="G57"/>
  <c r="G58"/>
  <c r="G59"/>
  <c r="G60"/>
  <c r="G61"/>
  <c r="F62"/>
  <c r="H62"/>
  <c r="J62"/>
  <c r="L62"/>
  <c r="G63"/>
  <c r="D6" i="11"/>
  <c r="E6"/>
  <c r="F6"/>
  <c r="D59"/>
  <c r="E59"/>
  <c r="F59"/>
  <c r="D115"/>
  <c r="E115"/>
  <c r="F115"/>
  <c r="D149"/>
  <c r="E149"/>
  <c r="F149"/>
  <c r="D179"/>
  <c r="E179"/>
  <c r="F179"/>
  <c r="D188"/>
  <c r="F188"/>
  <c r="E193"/>
  <c r="E188" s="1"/>
  <c r="E200"/>
  <c r="E206"/>
  <c r="D207"/>
  <c r="E207"/>
  <c r="F207"/>
  <c r="L6" i="12"/>
  <c r="L20" i="7" s="1"/>
  <c r="G20" s="1"/>
  <c r="E7" i="12"/>
  <c r="G7"/>
  <c r="I7"/>
  <c r="K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E32"/>
  <c r="G32"/>
  <c r="I32"/>
  <c r="K32"/>
  <c r="F33"/>
  <c r="F34"/>
  <c r="F35"/>
  <c r="F36"/>
  <c r="F37"/>
  <c r="F38"/>
  <c r="F39"/>
  <c r="F40"/>
  <c r="F41"/>
  <c r="F42"/>
  <c r="F43"/>
  <c r="F44"/>
  <c r="F45"/>
  <c r="E46"/>
  <c r="G46"/>
  <c r="I46"/>
  <c r="K46"/>
  <c r="F47"/>
  <c r="F48"/>
  <c r="F49"/>
  <c r="F50"/>
  <c r="F51"/>
  <c r="F52"/>
  <c r="F53"/>
  <c r="F54"/>
  <c r="F55"/>
  <c r="F56"/>
  <c r="F57"/>
  <c r="F58"/>
  <c r="F59"/>
  <c r="F60"/>
  <c r="F61"/>
  <c r="F62"/>
  <c r="E63"/>
  <c r="G63"/>
  <c r="I63"/>
  <c r="I6" s="1"/>
  <c r="J19" i="7" s="1"/>
  <c r="J18" s="1"/>
  <c r="K63" i="12"/>
  <c r="F64"/>
  <c r="F65"/>
  <c r="F66"/>
  <c r="F67"/>
  <c r="F68"/>
  <c r="E69"/>
  <c r="G69"/>
  <c r="I69"/>
  <c r="K69"/>
  <c r="F70"/>
  <c r="F71"/>
  <c r="F72"/>
  <c r="F73"/>
  <c r="F74"/>
  <c r="F75"/>
  <c r="F76"/>
  <c r="F77"/>
  <c r="E78"/>
  <c r="G78"/>
  <c r="I78"/>
  <c r="K78"/>
  <c r="F79"/>
  <c r="F80"/>
  <c r="F81"/>
  <c r="F82"/>
  <c r="F83"/>
  <c r="F84"/>
  <c r="F85"/>
  <c r="F86"/>
  <c r="F87"/>
  <c r="F88"/>
  <c r="F89"/>
  <c r="F90"/>
  <c r="E91"/>
  <c r="G91"/>
  <c r="I91"/>
  <c r="K91"/>
  <c r="F92"/>
  <c r="F93"/>
  <c r="F94"/>
  <c r="F95"/>
  <c r="F96"/>
  <c r="E97"/>
  <c r="G97"/>
  <c r="I97"/>
  <c r="K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E5" i="10"/>
  <c r="I5"/>
  <c r="D6"/>
  <c r="E6"/>
  <c r="G6"/>
  <c r="G5" s="1"/>
  <c r="J16" i="7" s="1"/>
  <c r="G16" s="1"/>
  <c r="F16" s="1"/>
  <c r="D5" i="10" l="1"/>
  <c r="F46" i="12"/>
  <c r="E6"/>
  <c r="F19" i="7" s="1"/>
  <c r="F91" i="12"/>
  <c r="F36" i="7"/>
  <c r="F5" s="1"/>
  <c r="D5" i="11"/>
  <c r="E5"/>
  <c r="F97" i="12"/>
  <c r="K6"/>
  <c r="L19" i="7" s="1"/>
  <c r="L18" s="1"/>
  <c r="L5" s="1"/>
  <c r="F78" i="12"/>
  <c r="F69"/>
  <c r="F63"/>
  <c r="G6"/>
  <c r="H19" i="7" s="1"/>
  <c r="H18" s="1"/>
  <c r="F7" i="12"/>
  <c r="F32"/>
  <c r="F5" i="11"/>
  <c r="H9" i="7" s="1"/>
  <c r="G9" s="1"/>
  <c r="G36"/>
  <c r="G62"/>
  <c r="G24"/>
  <c r="G21"/>
  <c r="G25"/>
  <c r="H44"/>
  <c r="G44" s="1"/>
  <c r="F18"/>
  <c r="J6"/>
  <c r="J5" s="1"/>
  <c r="G19" l="1"/>
  <c r="F6" i="12"/>
  <c r="H6" i="7"/>
  <c r="H5" s="1"/>
  <c r="G5" s="1"/>
  <c r="G18"/>
  <c r="G6" l="1"/>
</calcChain>
</file>

<file path=xl/sharedStrings.xml><?xml version="1.0" encoding="utf-8"?>
<sst xmlns="http://schemas.openxmlformats.org/spreadsheetml/2006/main" count="1624" uniqueCount="668">
  <si>
    <t>附件1</t>
  </si>
  <si>
    <t>屯昌县2020年脱贫攻坚项目资金计划表</t>
  </si>
  <si>
    <t>序号</t>
  </si>
  <si>
    <t>资金投向</t>
  </si>
  <si>
    <t>资金需求计划（万元）</t>
  </si>
  <si>
    <t>资金筹措来源（万元）</t>
  </si>
  <si>
    <t>实施单位</t>
  </si>
  <si>
    <t>备注</t>
  </si>
  <si>
    <t>项目内容</t>
  </si>
  <si>
    <t>补助标准</t>
  </si>
  <si>
    <t>项目资金</t>
  </si>
  <si>
    <t>小计</t>
  </si>
  <si>
    <t>中央资金</t>
  </si>
  <si>
    <t>资金文号</t>
  </si>
  <si>
    <t>省级资金</t>
  </si>
  <si>
    <t>县级资金</t>
  </si>
  <si>
    <t>合  计</t>
  </si>
  <si>
    <t>-</t>
  </si>
  <si>
    <t>————</t>
  </si>
  <si>
    <t>一</t>
  </si>
  <si>
    <t>往年扶贫项目</t>
  </si>
  <si>
    <t>西昌镇南阳园村供水工程</t>
  </si>
  <si>
    <t>项目结算</t>
  </si>
  <si>
    <t>琼财农[2019]967号</t>
  </si>
  <si>
    <t>县河道管理中心</t>
  </si>
  <si>
    <t>2019年项目（含项目管理费）</t>
  </si>
  <si>
    <t>枫木镇琼凯村饮水工程</t>
  </si>
  <si>
    <t>往年整村推进基础设施建设</t>
  </si>
  <si>
    <t>整村推进基础设施建设</t>
  </si>
  <si>
    <t>项目预算及结算</t>
  </si>
  <si>
    <t>琼财农[2019]1006号</t>
  </si>
  <si>
    <t>各镇政府</t>
  </si>
  <si>
    <t>详见附件2</t>
  </si>
  <si>
    <t>各学龄段学生教育补助</t>
  </si>
  <si>
    <t>发放各学龄学生补助（含往年补漏）</t>
  </si>
  <si>
    <t>各学龄段学生补助标准</t>
  </si>
  <si>
    <t>县教育局</t>
  </si>
  <si>
    <t>已预拨资金</t>
  </si>
  <si>
    <t>新兴镇特色产业</t>
  </si>
  <si>
    <t>扶持贫困户发展特色产业</t>
  </si>
  <si>
    <t>按县相关扶贫政策标准执行</t>
  </si>
  <si>
    <t>新兴镇</t>
  </si>
  <si>
    <t>枫木镇特色产业</t>
  </si>
  <si>
    <t>枫木镇</t>
  </si>
  <si>
    <t>南吕镇特色产业</t>
  </si>
  <si>
    <t>南吕镇</t>
  </si>
  <si>
    <t>乌坡镇特色产业</t>
  </si>
  <si>
    <t>乌坡镇</t>
  </si>
  <si>
    <t>“雨露计划”培训</t>
  </si>
  <si>
    <t>按规定执行</t>
  </si>
  <si>
    <t>3500元/年/人</t>
  </si>
  <si>
    <t>县扶贫办</t>
  </si>
  <si>
    <t>民宗委往年基础设施类项目</t>
  </si>
  <si>
    <t>县民宗委</t>
  </si>
  <si>
    <t>详见附件4</t>
  </si>
  <si>
    <t>二</t>
  </si>
  <si>
    <t>危房改造补助</t>
  </si>
  <si>
    <t>危房改造及修缮补助</t>
  </si>
  <si>
    <t>发放危房改造补助（含新增贫困户）</t>
  </si>
  <si>
    <t>各类户型补助标准</t>
  </si>
  <si>
    <t>县住建局</t>
  </si>
  <si>
    <t>三</t>
  </si>
  <si>
    <t>整村推进项目</t>
  </si>
  <si>
    <t>2020年整村推进基础设施建设</t>
  </si>
  <si>
    <t>详见附件3</t>
  </si>
  <si>
    <t>项目管理费</t>
  </si>
  <si>
    <t>基础设施项目管理费</t>
  </si>
  <si>
    <t>四</t>
  </si>
  <si>
    <t>健康扶贫</t>
  </si>
  <si>
    <t>2020年贫困人口商业健康保险项目</t>
  </si>
  <si>
    <t>为全县贫困人口购买年度商业健康保险</t>
  </si>
  <si>
    <t>60元/人</t>
  </si>
  <si>
    <t>县新型农村合作医疗管理委员会办公室</t>
  </si>
  <si>
    <t>2020年贫困人口大病医疗兜底补偿金项目</t>
  </si>
  <si>
    <t>落实2020年贫困人口大病医疗兜底补偿金</t>
  </si>
  <si>
    <t>按相关规定报销</t>
  </si>
  <si>
    <t>五</t>
  </si>
  <si>
    <t>特色产业</t>
  </si>
  <si>
    <t>屯城镇特色产业</t>
  </si>
  <si>
    <t>屯城镇</t>
  </si>
  <si>
    <t>南坤镇特色产业</t>
  </si>
  <si>
    <t>南坤镇</t>
  </si>
  <si>
    <t>西昌镇特色产业</t>
  </si>
  <si>
    <t>西昌镇</t>
  </si>
  <si>
    <t>坡心镇特色产业</t>
  </si>
  <si>
    <t>坡心镇</t>
  </si>
  <si>
    <t>扶贫培训</t>
  </si>
  <si>
    <t>农垦贫困人口项目</t>
  </si>
  <si>
    <t>发放危房改造补助</t>
  </si>
  <si>
    <t>城乡居民基本医疗保险</t>
  </si>
  <si>
    <t>代缴个人缴交部分</t>
  </si>
  <si>
    <t>250元/人</t>
  </si>
  <si>
    <t>商业健康保险</t>
  </si>
  <si>
    <t>购买健康险</t>
  </si>
  <si>
    <t>农村安全饮水项目</t>
  </si>
  <si>
    <t>南吕镇五星村委会加赖坡村和薛宅村安全饮水工程</t>
  </si>
  <si>
    <t>2个自然村配水支管工程、村内管道工程、入户工程等</t>
  </si>
  <si>
    <t>县水务事务中心</t>
  </si>
  <si>
    <t xml:space="preserve">西昌镇西群社区双冠岭村，夏水村，加横村安全饮水工程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</si>
  <si>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3个自然村配水支管工程、村内管道工程、入户工程等</t>
  </si>
  <si>
    <t>屯城镇大洞村委会安全饮水工程</t>
  </si>
  <si>
    <t>9个自然村配水支管工程、村内管道工程、入户工程等</t>
  </si>
  <si>
    <t>九</t>
  </si>
  <si>
    <t>少数民族基础设施项目</t>
  </si>
  <si>
    <t>南坤镇加总村牛坡仔入村路硬化工程</t>
  </si>
  <si>
    <t>长600米，宽3米</t>
  </si>
  <si>
    <t>项目预算及估算</t>
  </si>
  <si>
    <t>琼财农[2018]1796号</t>
  </si>
  <si>
    <t>琼财农[2019]1006号9.181333万元，琼财农[2018]1968号11.6，琼财农[2017]2161号5.912764万元</t>
  </si>
  <si>
    <t>南坤镇加总村曲头路硬化工程</t>
  </si>
  <si>
    <t>长407米，宽3米</t>
  </si>
  <si>
    <t>琼财农[2019]434号</t>
  </si>
  <si>
    <t>南坤镇加总村荔枝埇生产路硬化工程</t>
  </si>
  <si>
    <t>长540米，宽3米</t>
  </si>
  <si>
    <t>琼财农[2018]1968号</t>
  </si>
  <si>
    <t>南坤镇加总村加总村生产路硬化工程</t>
  </si>
  <si>
    <t>长300米，宽3米</t>
  </si>
  <si>
    <t>南坤镇加总村道路硬化工程（二期）</t>
  </si>
  <si>
    <t>长530米，宽3.5米</t>
  </si>
  <si>
    <t>南坤镇加总村牛坡仔村水井清理硬化工程</t>
  </si>
  <si>
    <t>清理并硬化水井一口</t>
  </si>
  <si>
    <t>南坤镇加总村牛坡仔村生产路硬化工程</t>
  </si>
  <si>
    <t>长500米，宽3米</t>
  </si>
  <si>
    <t>枫木镇琼凯村牛落崛涵洞工程</t>
  </si>
  <si>
    <t>涵洞一个</t>
  </si>
  <si>
    <t>枫木镇琼凯村松村道路硬化工程</t>
  </si>
  <si>
    <t>255米，宽3米（挡土墙、涵洞）</t>
  </si>
  <si>
    <t>枫木镇琼凯村油田道路硬化工程</t>
  </si>
  <si>
    <t>1.长360米，宽3米，2.长250米，宽2.5米</t>
  </si>
  <si>
    <t>枫木镇琼凯村长坡道路硬化工程</t>
  </si>
  <si>
    <t>1.长500米，宽3米2.长178米，宽2.5米</t>
  </si>
  <si>
    <t>枫木镇琼凯村二社环村道路硬化工程</t>
  </si>
  <si>
    <t>长257米，宽3米</t>
  </si>
  <si>
    <t>枫木镇琼凯村双顶岭道路硬化工程</t>
  </si>
  <si>
    <t>长376米，宽3米</t>
  </si>
  <si>
    <t>枫木镇琼凯村一社生产道路硬化工程</t>
  </si>
  <si>
    <t>枫木镇琼凯村排水沟硬化工程</t>
  </si>
  <si>
    <t>长50米，挡墙高1米，穿路涵长12米</t>
  </si>
  <si>
    <t>枫木镇琼凯村三社环村路硬化工程</t>
  </si>
  <si>
    <t>长150米，宽3米</t>
  </si>
  <si>
    <t>含往年项目管理费</t>
  </si>
  <si>
    <t>少数民族特色产业项目</t>
  </si>
  <si>
    <t>枫木镇琼凯村生姜种植项目</t>
  </si>
  <si>
    <t>——</t>
  </si>
  <si>
    <t>附件2</t>
  </si>
  <si>
    <t>屯昌县往年贫困村基础设施项目资金安排表</t>
  </si>
  <si>
    <t>项目所在地</t>
  </si>
  <si>
    <t>项目名称</t>
  </si>
  <si>
    <t>往年项目安排资金（万元）</t>
  </si>
  <si>
    <t>资金需求  （建安费）</t>
  </si>
  <si>
    <t>已拨资金  （建安费）</t>
  </si>
  <si>
    <t>安排资金 （建安费）</t>
  </si>
  <si>
    <t>资金来源</t>
  </si>
  <si>
    <t>合计</t>
  </si>
  <si>
    <t>南坤镇小计</t>
  </si>
  <si>
    <t>周朝村委会</t>
  </si>
  <si>
    <t>南坤镇周朝村委会后园村环村路硬化工程</t>
  </si>
  <si>
    <t>2018年项目</t>
  </si>
  <si>
    <t>南坤镇周朝村委会外村饮水工程</t>
  </si>
  <si>
    <t>南坤镇周朝村委会周朝墟饮水工程</t>
  </si>
  <si>
    <t>吕狗村委会</t>
  </si>
  <si>
    <t>南坤镇吕狗村委会竹根村挡土墙</t>
  </si>
  <si>
    <t>大朗村委会</t>
  </si>
  <si>
    <t>南坤镇大朗村委会加训村饮水配套设施</t>
  </si>
  <si>
    <t>南坤镇大朗村委会平坡村饮水配套设施</t>
  </si>
  <si>
    <t>榕仔村委会</t>
  </si>
  <si>
    <t>南坤镇榕仔村委会新塘村饮水工程</t>
  </si>
  <si>
    <t>南坤镇周朝村委会外村入村路硬化工程</t>
  </si>
  <si>
    <t>南坤镇周朝村委会内村环村路硬化工程</t>
  </si>
  <si>
    <t>南坤镇周朝村委会千秋场村村前道路硬化工程</t>
  </si>
  <si>
    <t>南坤镇周朝村委会良干坡村入村路硬化工程</t>
  </si>
  <si>
    <t>南坤镇周朝村委会坡塘下村巷道及排水工程</t>
  </si>
  <si>
    <t>南坤镇周朝村委会后园村巷道及排水工程</t>
  </si>
  <si>
    <t>南坤镇周朝村委会良干坡村巷道及排水工程</t>
  </si>
  <si>
    <t>南坤镇吕狗村委会</t>
  </si>
  <si>
    <t>南坤镇吕狗村委会第一小组道路硬化工程</t>
  </si>
  <si>
    <t>南坤镇加总村委会</t>
  </si>
  <si>
    <t>南坤镇加总村委会加总村排水沟工程</t>
  </si>
  <si>
    <t>南坤镇大朗村委会</t>
  </si>
  <si>
    <t>南坤镇大朗村委会大朗村挡土墙工程</t>
  </si>
  <si>
    <t>南坤镇大朗村委会加草坡村巷道及排水工程</t>
  </si>
  <si>
    <t>南坤镇大朗村委会加草坡村挡土墙工程</t>
  </si>
  <si>
    <t>南坤镇长圮村委会</t>
  </si>
  <si>
    <t>南坤镇长圮村委会北楼坡村道路硬化及挡土墙工程</t>
  </si>
  <si>
    <t>南坤镇长圮村委会良盖村道路拓宽及挡土墙工程</t>
  </si>
  <si>
    <t>南坤镇坡寮村委会</t>
  </si>
  <si>
    <t>南坤镇坡寮村委会第三村民小组村巷道建设工程</t>
  </si>
  <si>
    <t>吕狗村　委会</t>
  </si>
  <si>
    <t>南坤镇坡寮村委会第三村民小组村入村路硬化工程</t>
  </si>
  <si>
    <t>南坤镇榕仔村委会</t>
  </si>
  <si>
    <t>南坤镇榕仔村委会新塘村十队环村路硬化工程</t>
  </si>
  <si>
    <t>南坤镇榕仔村委会新塘村十一队环村路硬化工程</t>
  </si>
  <si>
    <t>南坤镇榕仔村委会乌盖村环村路硬化工程</t>
  </si>
  <si>
    <t>南坤镇榕仔村一队南面路硬化</t>
  </si>
  <si>
    <t>2019年项目</t>
  </si>
  <si>
    <t>南坤镇榕仔村一队东面路硬化</t>
  </si>
  <si>
    <t>南坤镇榕仔村一队西面路硬化</t>
  </si>
  <si>
    <t>南坤镇长圮村委会北楼坡环村路硬化建设工程</t>
  </si>
  <si>
    <t>南坤镇长圮村委会黑山园环村路硬化建设工程</t>
  </si>
  <si>
    <t>南坤镇长圮村委会黑山园村巷硬化工程</t>
  </si>
  <si>
    <t>南坤镇长排外村村巷硬化工程</t>
  </si>
  <si>
    <t>南坤镇周朝村委会</t>
  </si>
  <si>
    <t>南坤镇周朝村委会后园村入村路挡土墙工程</t>
  </si>
  <si>
    <t>南坤镇周朝村委会坡塘下村环村路硬化工程</t>
  </si>
  <si>
    <t>南坤镇周朝村委会良干坡环村路</t>
  </si>
  <si>
    <t>南坤镇竹根村第五、第六村民小组环村路硬化工程</t>
  </si>
  <si>
    <t>南坤镇吕狗村委会竹根村、吕狗村村巷硬化工程</t>
  </si>
  <si>
    <t>南坤镇坡寮村委会第六村民小组村巷道建设工程</t>
  </si>
  <si>
    <t>南坤镇坡寮村委会第八村民小组村巷道建设工程</t>
  </si>
  <si>
    <t>南坤镇坡寮村委会第二村民小组村巷道建设工程</t>
  </si>
  <si>
    <t>南坤镇坡寮村委会第七村民小组入村路硬化工程</t>
  </si>
  <si>
    <t>南坤镇坡寮村委会第二村民小组入村路硬化工程</t>
  </si>
  <si>
    <t>南坤镇加总村委会合水村村巷</t>
  </si>
  <si>
    <t>南坤镇加总村委会合水村环村路</t>
  </si>
  <si>
    <t>大朗村委会平坡村巷道及排水工程</t>
  </si>
  <si>
    <t>南坤镇大朗村路巷及排水工程</t>
  </si>
  <si>
    <t>合水村更换饮用水主水管</t>
  </si>
  <si>
    <t>南坤镇大朗村委会甘蔗园饮水工程改造</t>
  </si>
  <si>
    <t>南坤镇榕仔村委会岭上塘饮水工程</t>
  </si>
  <si>
    <t>新兴镇小计　</t>
  </si>
  <si>
    <t>新兴居委会</t>
  </si>
  <si>
    <t>兴诗村委会甘枣村下坝桥工程项目</t>
  </si>
  <si>
    <t>2017年项目</t>
  </si>
  <si>
    <t>新兴镇下屯村委会大昌坡村挡土墙</t>
  </si>
  <si>
    <t>新兴镇下屯村委会东四村路巷</t>
  </si>
  <si>
    <t>新兴镇下屯村委会东三村挡土墙</t>
  </si>
  <si>
    <t>新兴镇下屯村委会东三村路巷</t>
  </si>
  <si>
    <t>新兴镇下屯村委会上堂村挡土墙</t>
  </si>
  <si>
    <t>新兴镇下屯村委会东二村挡土墙</t>
  </si>
  <si>
    <t>新兴镇下屯村委会东二村路巷</t>
  </si>
  <si>
    <t>新兴镇下屯村委会南门村排水沟</t>
  </si>
  <si>
    <t>新兴镇下屯村委会南门村路巷</t>
  </si>
  <si>
    <t>新兴镇下屯村委会东一路巷</t>
  </si>
  <si>
    <t>新兴镇下屯村上堂村路</t>
  </si>
  <si>
    <t>新兴镇兴诗村委会甘枣村入村路</t>
  </si>
  <si>
    <t>新兴镇兴诗村委会刘岭仔村溪湾入村路</t>
  </si>
  <si>
    <t>新兴镇兴诗村委会大塘坡村入村路</t>
  </si>
  <si>
    <t>新兴镇兴诗村委会兴诗坡村入村路</t>
  </si>
  <si>
    <t>新兴镇兴诗村委会刘岭仔村入村路</t>
  </si>
  <si>
    <t>新兴镇兴诗村委会甘枣村路巷硬化</t>
  </si>
  <si>
    <t>新兴镇兴诗村委会甘枣村挡土墙</t>
  </si>
  <si>
    <t>新兴镇兴诗村委会大塘坡村挡土墙</t>
  </si>
  <si>
    <t>新兴镇兴诗村委会西排坡村挡土墙</t>
  </si>
  <si>
    <t>新兴镇兴诗村委会兴诗坡村挡土墙</t>
  </si>
  <si>
    <t>新兴镇兴诗村委会兴诗坡村路巷硬化</t>
  </si>
  <si>
    <t>新兴镇兴诗村委会刘岭仔入村路</t>
  </si>
  <si>
    <t>新兴镇兴诗村委会西排坡村入村路</t>
  </si>
  <si>
    <t>新兴镇下屯村委会大昌坡路巷</t>
  </si>
  <si>
    <t>新兴镇下屯村委会东四排水沟</t>
  </si>
  <si>
    <t>新兴镇下屯村委会上堂村路巷</t>
  </si>
  <si>
    <t>新兴镇下屯村委会科甲岭路巷</t>
  </si>
  <si>
    <t>新兴镇下屯村委会中街村路巷</t>
  </si>
  <si>
    <t>新兴镇下屯村委会科甲岭道路</t>
  </si>
  <si>
    <t>新兴镇下屯村委会东四村路巷（二批）</t>
  </si>
  <si>
    <t>下屯村委会</t>
  </si>
  <si>
    <t>新兴镇下屯村委会东三村路巷（二批）</t>
  </si>
  <si>
    <t>新兴镇下屯村委会东二村路巷（二批）</t>
  </si>
  <si>
    <t>新兴镇下屯村委会东一村路巷（二批）</t>
  </si>
  <si>
    <t>新兴镇蕴沃村委会沃内村排水沟</t>
  </si>
  <si>
    <t>新兴镇蕴沃村委会沃内村路巷</t>
  </si>
  <si>
    <t>新兴镇蕴沃村委会沃外村路巷</t>
  </si>
  <si>
    <t>新兴镇蕴沃村委会沃外村排水沟</t>
  </si>
  <si>
    <t>新兴镇蕴沃村委会面前村排水沟</t>
  </si>
  <si>
    <t>新兴镇蕴沃村委会面前村路巷</t>
  </si>
  <si>
    <t>新兴镇新兴居委会文高村环村路</t>
  </si>
  <si>
    <t>新兴镇新兴居委会市一布代坡环村路</t>
  </si>
  <si>
    <t>新兴镇新兴居委会市二猪仔街环村路</t>
  </si>
  <si>
    <t>新兴镇新兴居委会市三新民街环村路</t>
  </si>
  <si>
    <t>新兴镇新兴居委会市一布代坡路巷</t>
  </si>
  <si>
    <t>新兴镇新兴居委会茅场村环村路</t>
  </si>
  <si>
    <t>新兴镇新兴居委会南瑞水村主路</t>
  </si>
  <si>
    <t>新兴镇博文村委会文武山排水沟</t>
  </si>
  <si>
    <t>新兴镇博文村委会文武山路巷</t>
  </si>
  <si>
    <t>新兴镇博文村委会诗礼村路巷</t>
  </si>
  <si>
    <t>新兴镇博文村委会诗礼村排水沟</t>
  </si>
  <si>
    <t>新兴镇博文村委会石峡村排水沟</t>
  </si>
  <si>
    <t>南吕镇小计</t>
  </si>
  <si>
    <t>南吕镇五星村委会</t>
  </si>
  <si>
    <t>五星桥修复项目</t>
  </si>
  <si>
    <t>南吕镇佳塘村委会</t>
  </si>
  <si>
    <t>南吕镇佳塘村委会第11、12小组道路硬化工程</t>
  </si>
  <si>
    <t>南吕镇佳塘村委会佳塘仔污水管网建设工程</t>
  </si>
  <si>
    <t>南吕镇佳塘村委会第9、10村民小组污水管网建设工程</t>
  </si>
  <si>
    <t>南吕镇佳塘村委会石岩村道路硬化</t>
  </si>
  <si>
    <t>南吕镇落根村委会</t>
  </si>
  <si>
    <t>南吕镇落根村委会第4村民小组挡土墙工程</t>
  </si>
  <si>
    <t>南吕镇龙楼村委会</t>
  </si>
  <si>
    <t>南吕镇龙楼村委会王宅村巷道及排水工程</t>
  </si>
  <si>
    <t>南吕镇龙楼村委会第七村民小组巷道及排水工程</t>
  </si>
  <si>
    <t>南吕镇龙楼村委会关堂朝村巷道及排水工程</t>
  </si>
  <si>
    <t>南吕镇龙楼村委会从角村至王宅村环村路硬化工程</t>
  </si>
  <si>
    <t>南吕镇五星村委会加赖坡1队巷道及排水沟工程</t>
  </si>
  <si>
    <t>南吕镇佳塘村委会佳塘仔村道路硬化工程</t>
  </si>
  <si>
    <t>南吕镇郭石村委会</t>
  </si>
  <si>
    <t>南吕镇郭石村委会第4村民小组入村路硬化及挡土墙工程</t>
  </si>
  <si>
    <t>南吕镇佳塘村委会第10村民小组村前排水沟工程</t>
  </si>
  <si>
    <t>南吕镇佳塘村委会佳塘埇村道路硬化工程</t>
  </si>
  <si>
    <t>南吕镇龙楼村委会吊根榕村村巷硬化工程</t>
  </si>
  <si>
    <t>南吕镇龙楼村委会后塘村村巷硬化工程</t>
  </si>
  <si>
    <t>南吕镇龙楼村委会龙楼村村巷硬化工程</t>
  </si>
  <si>
    <t>南吕镇龙楼村委会水井坡村巷道硬化工程</t>
  </si>
  <si>
    <t>南吕镇落根村委会金山村、山村挡土墙工程</t>
  </si>
  <si>
    <t>南吕镇五星村委会第14村民小组村巷硬化工程</t>
  </si>
  <si>
    <t>南吕镇五星村委会古史中村村巷硬化工程</t>
  </si>
  <si>
    <t>乌坡镇小计</t>
  </si>
  <si>
    <t>美华村委会大通坡村环村路硬化工程</t>
  </si>
  <si>
    <t>美华村委会铁炉村基础设施建设工程</t>
  </si>
  <si>
    <t>美华村委会牛班岭村道路硬化工程</t>
  </si>
  <si>
    <t>村仔村委会村仔村挡土墙工程</t>
  </si>
  <si>
    <t>村仔村委会虞宅新村至白毛坡村道路硬化工程</t>
  </si>
  <si>
    <t>村仔村委会村仔村排水沟工程</t>
  </si>
  <si>
    <t>乌石坡村委会满昌园村入村路硬化工程</t>
  </si>
  <si>
    <t>乌石坡村委会11.12队道路硬化工程</t>
  </si>
  <si>
    <t>西昌镇小计</t>
  </si>
  <si>
    <t>西昌镇更丰村委会</t>
  </si>
  <si>
    <t>大乳尾村道路硬化工程</t>
  </si>
  <si>
    <t>西昌镇更丰村委会朱芳园村挡土墙工程</t>
  </si>
  <si>
    <t>西昌镇更丰村委会朱芳园村巷道（村北侧）硬化工程</t>
  </si>
  <si>
    <t>西昌镇更丰村委会朱芳园村巷道（村南侧）硬化工程</t>
  </si>
  <si>
    <t>西昌镇更丰村委会朱芳园村入村路改造工程</t>
  </si>
  <si>
    <t>西昌镇更丰村委会三畔村入村路改造工程</t>
  </si>
  <si>
    <t>西昌镇更丰村委会加令坡村道路、排水沟及挡土墙工程</t>
  </si>
  <si>
    <t>西昌镇更丰村委会加令坡村环村路建设工程</t>
  </si>
  <si>
    <t>西昌镇更丰村委会加令坡村巷道改造工程</t>
  </si>
  <si>
    <t>西昌镇更丰村委会旧村道路、排水沟及挡土墙工程</t>
  </si>
  <si>
    <t>西昌镇更丰村委会旧村巷道改造工程</t>
  </si>
  <si>
    <t>西昌镇更丰村委会美玉园村排水沟及挡土墙工程</t>
  </si>
  <si>
    <t>西昌镇更丰村委会美玉园村巷道硬化工程</t>
  </si>
  <si>
    <t>西昌镇更丰村委会水潮村排水沟及挡土墙工程</t>
  </si>
  <si>
    <t>西昌镇更丰村委会水潮村巷道硬化及环村路建设工程</t>
  </si>
  <si>
    <t>西昌镇更丰村委会大乳尾村巷道硬化工程</t>
  </si>
  <si>
    <t>西昌镇更丰村委会大乳尾村排水沟及挡土墙工程</t>
  </si>
  <si>
    <t>西昌镇更丰村委会三畔村环村路工程</t>
  </si>
  <si>
    <t>西昌镇西群居委会</t>
  </si>
  <si>
    <t>西昌镇更丰村委会旧村挡土墙</t>
  </si>
  <si>
    <t>西昌镇西群居委会大坡山村村道路硬化工程</t>
  </si>
  <si>
    <t>西昌镇西群居委会牛路头老村道路工程</t>
  </si>
  <si>
    <t>西昌镇土龙村委会</t>
  </si>
  <si>
    <t>西昌镇西群居委会大坡山村巷道硬化工程</t>
  </si>
  <si>
    <t>西昌镇土龙村委会土龙村基础设施改造工程</t>
  </si>
  <si>
    <t>西昌镇土龙村委会南田村基础设施改造工程</t>
  </si>
  <si>
    <t>西昌镇土龙村委会南田村排水沟改造工程</t>
  </si>
  <si>
    <t>屯昌县西昌镇更丰村委会饮水续建工程</t>
  </si>
  <si>
    <t>屯昌县西昌镇2019年更丰村委会整村推进提升项目</t>
  </si>
  <si>
    <t>屯昌县西昌镇2019年土龙村委会整村推进提升项目</t>
  </si>
  <si>
    <t>屯昌县西昌镇2019年西群居委会茫涯岭路、老市道路改造工程</t>
  </si>
  <si>
    <t>坡心镇小计</t>
  </si>
  <si>
    <t>高朗村委会</t>
  </si>
  <si>
    <t>吴室至蔡室排水沟</t>
  </si>
  <si>
    <t>加买居委会</t>
  </si>
  <si>
    <t>加买村挡土墙</t>
  </si>
  <si>
    <t>加买岭村环村路</t>
  </si>
  <si>
    <t>加买岭村硬化村巷</t>
  </si>
  <si>
    <t>南台村委会</t>
  </si>
  <si>
    <t>南台村水沟盖板</t>
  </si>
  <si>
    <t>南台村和洁坡村加宽硬化道路</t>
  </si>
  <si>
    <t>祖室至高朗洋道路硬化</t>
  </si>
  <si>
    <t>坡心镇加买居委会善山村乡村道路</t>
  </si>
  <si>
    <t>屯城镇小计</t>
  </si>
  <si>
    <t>屯城镇大长坡村委</t>
  </si>
  <si>
    <t>大长坡村二社道路及排水沟硬化工程</t>
  </si>
  <si>
    <t>沙湾村道路硬化工程</t>
  </si>
  <si>
    <t>沙湾埇村道路硬化工程</t>
  </si>
  <si>
    <t>大长坡村三社道路硬化工程</t>
  </si>
  <si>
    <t>屯城镇大长坡村委会旧市村道路硬化工程</t>
  </si>
  <si>
    <t>屯城镇大长坡村委会大长坡村巷道硬化工程</t>
  </si>
  <si>
    <t>屯城镇大洞村委会</t>
  </si>
  <si>
    <t>大洞村道路硬化工程</t>
  </si>
  <si>
    <t>大园村道路硬化工程</t>
  </si>
  <si>
    <t>槟榔园村道路硬化工程</t>
  </si>
  <si>
    <t>屯城镇大长坡村委会挡土墙工程</t>
  </si>
  <si>
    <t>大长坡村委会沙湾埇村巷道、排水沟工程</t>
  </si>
  <si>
    <t>大长坡村委会大长坡村村三社排水沟工程</t>
  </si>
  <si>
    <t>大长坡村委会旧市村道路、排水沟工程</t>
  </si>
  <si>
    <t>大长坡村委会温鹅村排水沟工程</t>
  </si>
  <si>
    <t>屯城镇大长坡村委会沙湾村排水沟工程</t>
  </si>
  <si>
    <t>大洞村委会大洞村巷道硬化工程</t>
  </si>
  <si>
    <t>大洞村委会深水村道路硬化工程</t>
  </si>
  <si>
    <t>大洞村委会坡尾村道路硬化工程</t>
  </si>
  <si>
    <t>枫木镇小计</t>
  </si>
  <si>
    <t>枫木镇罗案村委会</t>
  </si>
  <si>
    <t>冯宅村基础设施提升工程</t>
  </si>
  <si>
    <t>加东岭村基础设施提升工程</t>
  </si>
  <si>
    <t>三角坡村基础设施提升工程</t>
  </si>
  <si>
    <t>下溪园村基础设施提升工程</t>
  </si>
  <si>
    <t>斩都坡村基础设施提升工程</t>
  </si>
  <si>
    <t>罗案村基础设施提升工程</t>
  </si>
  <si>
    <t>足产村6队基础设施提升工程</t>
  </si>
  <si>
    <t>附件3</t>
  </si>
  <si>
    <t>屯昌县贫困村基础设施项目资金安排表</t>
  </si>
  <si>
    <t>单位：万元</t>
  </si>
  <si>
    <t>项目资金估算（建安费）</t>
  </si>
  <si>
    <t>项目安排资金（万元）</t>
  </si>
  <si>
    <t>项目管理费安排资金（万元）</t>
  </si>
  <si>
    <t>建安费</t>
  </si>
  <si>
    <t xml:space="preserve"> 新兴镇小计 </t>
  </si>
  <si>
    <t>圆坡村环村路</t>
  </si>
  <si>
    <t>60米*3米</t>
  </si>
  <si>
    <t>从县级资金安排50万元（含往年项目管理费）</t>
  </si>
  <si>
    <t>王岭仔村环村路</t>
  </si>
  <si>
    <t>320米*3和220*3米</t>
  </si>
  <si>
    <t>博文村委会</t>
  </si>
  <si>
    <t>水牛坡村排水沟</t>
  </si>
  <si>
    <t>500米*0.2米</t>
  </si>
  <si>
    <t>三马陆排水沟</t>
  </si>
  <si>
    <t>2000米*0.2米</t>
  </si>
  <si>
    <t>石峡村内道路</t>
  </si>
  <si>
    <t>130米*3.5米</t>
  </si>
  <si>
    <t>诗礼村内道路</t>
  </si>
  <si>
    <t>350米*3.5米</t>
  </si>
  <si>
    <t>蕴沃村委会</t>
  </si>
  <si>
    <t>南丰村排水沟</t>
  </si>
  <si>
    <t>长度*宽度，720m*0.2m</t>
  </si>
  <si>
    <t>南丰村路巷</t>
  </si>
  <si>
    <t>长度*宽度，965m*1.5m</t>
  </si>
  <si>
    <t>大路坡排水沟</t>
  </si>
  <si>
    <t>长度*宽度，880m*0.2m</t>
  </si>
  <si>
    <t>大路坡路巷</t>
  </si>
  <si>
    <t>长度*宽度，1444m*1.5m</t>
  </si>
  <si>
    <t>南秀村路巷</t>
  </si>
  <si>
    <t>长度*宽度，785m*1.5m</t>
  </si>
  <si>
    <t>南秀村排水沟</t>
  </si>
  <si>
    <t>长度*宽度，1560m*0.2m</t>
  </si>
  <si>
    <t>西施村排水沟</t>
  </si>
  <si>
    <t>长度*宽度，420m*0.2m</t>
  </si>
  <si>
    <t>西施村路巷</t>
  </si>
  <si>
    <t>长度*宽度，535m*1.5m</t>
  </si>
  <si>
    <t>沙田村委会</t>
  </si>
  <si>
    <t>文曲一队小排水沟</t>
  </si>
  <si>
    <t>500m</t>
  </si>
  <si>
    <t>牛斗园小排水沟</t>
  </si>
  <si>
    <t>300m</t>
  </si>
  <si>
    <t>坡塘二大排水沟</t>
  </si>
  <si>
    <t>200m</t>
  </si>
  <si>
    <t>坡塘二小排水沟</t>
  </si>
  <si>
    <t>坡塘一大排水沟</t>
  </si>
  <si>
    <t>150m</t>
  </si>
  <si>
    <t>坡塘一小排水沟</t>
  </si>
  <si>
    <t>800m</t>
  </si>
  <si>
    <t>坡陈二队挡土墙</t>
  </si>
  <si>
    <t>150m*3m</t>
  </si>
  <si>
    <t>坡陈一队挡土墙</t>
  </si>
  <si>
    <t>100m*3m</t>
  </si>
  <si>
    <t>足园一小排水沟</t>
  </si>
  <si>
    <t>足园二小排水沟</t>
  </si>
  <si>
    <t>南吕镇小计　</t>
  </si>
  <si>
    <t>五星村委会</t>
  </si>
  <si>
    <t>屯昌县南吕镇五星村委会1、2队环村路硬化工程</t>
  </si>
  <si>
    <t>路线总长570米，路面长宽3米，厚0.18米。</t>
  </si>
  <si>
    <t>从县级资金安排90万元（含往年项目管理费）</t>
  </si>
  <si>
    <t>屯昌县南吕镇五星村委会古史下村巷道硬化工程</t>
  </si>
  <si>
    <t>巷道硬化800米.</t>
  </si>
  <si>
    <t>屯昌县南吕镇五星村委会瓦灶坡硬化道路改造工程</t>
  </si>
  <si>
    <t>路线总长270米，路面长宽3米，厚0.18米.</t>
  </si>
  <si>
    <t>落根村委会</t>
  </si>
  <si>
    <t>屯昌县南吕镇落根村委会金山村环村路硬化工程</t>
  </si>
  <si>
    <t>路线总长1100米，路面长宽3米，厚0.18米。</t>
  </si>
  <si>
    <t>屯昌县南吕镇落根村委会金山村巷道硬化工程</t>
  </si>
  <si>
    <t>巷道硬化900米</t>
  </si>
  <si>
    <t>郭石村委会</t>
  </si>
  <si>
    <t>屯昌县南吕镇郭石村委会大木坡村环村路硬化工程</t>
  </si>
  <si>
    <t>路线总长220米，路面长宽3米，厚0.18米。</t>
  </si>
  <si>
    <t>屯昌县南吕镇郭石村委会郭石上村环村路硬化工程</t>
  </si>
  <si>
    <t>路线总长250米，路面长宽3米，厚0.18米。</t>
  </si>
  <si>
    <t>龙楼村委会</t>
  </si>
  <si>
    <t>屯昌县南吕镇龙楼村委会环村道路硬化工程</t>
  </si>
  <si>
    <t>路线总长700米，路面长宽3米，厚0.18米。</t>
  </si>
  <si>
    <t>屯昌县南吕镇龙楼村委会从角村至关堂朝村道路硬化工程</t>
  </si>
  <si>
    <t>路线总长830米，路面长宽3米，厚0.18米。</t>
  </si>
  <si>
    <t>佳塘村委会</t>
  </si>
  <si>
    <t>屯昌县南吕镇佳塘村委会第9、10、11、12社环村路道路改造工程</t>
  </si>
  <si>
    <t>硬化路面长440米长宽3米，厚0.18米，加宽500米，挡土墙长218米。</t>
  </si>
  <si>
    <t>屯昌县南吕镇佳塘村委会第1、2村民小组排水沟工程</t>
  </si>
  <si>
    <t>排水沟617米</t>
  </si>
  <si>
    <t>屯昌县南吕镇佳塘村委会第8村民小组排水沟工程</t>
  </si>
  <si>
    <t>排水沟289米</t>
  </si>
  <si>
    <t>屯昌县南吕镇佳塘村委会第13、15村民小组排水沟工程</t>
  </si>
  <si>
    <t>排水沟820米</t>
  </si>
  <si>
    <t>加总村委会</t>
  </si>
  <si>
    <t>加总村委会荔枝埇村更换水管</t>
  </si>
  <si>
    <t>更换水管主管500米</t>
  </si>
  <si>
    <t>从县级资金安排70万元（含往年项目管理费）</t>
  </si>
  <si>
    <t>坡寮村委会</t>
  </si>
  <si>
    <t>南坤镇坡寮村委会第五村民小组入村路硬化工程</t>
  </si>
  <si>
    <t>长30米，宽3.5米,厚0.18米</t>
  </si>
  <si>
    <t>南坤镇坡寮村委会第四村民小组入村路硬化工程</t>
  </si>
  <si>
    <t>长100米，宽3.5米，厚0.18米，两侧挡土墙各长100米</t>
  </si>
  <si>
    <t>南坤镇榕仔村委会红花村西段道路建设工程</t>
  </si>
  <si>
    <t>长300米，宽4.5米，厚0.18米，两边配套0.5米宽排水沟</t>
  </si>
  <si>
    <t>南坤镇榕仔村委会四、五队入村路加宽工程</t>
  </si>
  <si>
    <t>长500米，宽3米，配套挡土墙长270米，高2.5米，厚0.5米</t>
  </si>
  <si>
    <t>南坤镇榕仔村委会新塘村饮水配套工程</t>
  </si>
  <si>
    <t>自来水管7000米</t>
  </si>
  <si>
    <t>长圮村委会</t>
  </si>
  <si>
    <t>北楼坡至南迈坡饮水工程</t>
  </si>
  <si>
    <t>水管1000米</t>
  </si>
  <si>
    <t>南坤镇长圮村委会下湾村饮水工程</t>
  </si>
  <si>
    <t>水管400米</t>
  </si>
  <si>
    <t>南坤镇长圮村委会长圮墟饮水工程</t>
  </si>
  <si>
    <t>南坤镇周朝村委会春邦村巷道及排水工程</t>
  </si>
  <si>
    <t>长1200米宽1.2米厚0.08米，水沟200</t>
  </si>
  <si>
    <t>南坤镇周朝村委会坡塘上下村南通到周朝村碑道路硬化</t>
  </si>
  <si>
    <t>长250米，宽3米，厚0.10米</t>
  </si>
  <si>
    <t>南坤镇周朝村委会坡塘上村道路硬化工程</t>
  </si>
  <si>
    <t>硬化村前环村路面长170米宽3米厚0.18米，挡土墙100米，硬化村中道路150米，建设村后环村路挡土墙150米，及建设田排道路700米，宽3.5米，厚0.18米。</t>
  </si>
  <si>
    <t>南坤镇周朝村委会千秋场村中道路硬化工程</t>
  </si>
  <si>
    <t>长150米，宽3米，厚0.18米</t>
  </si>
  <si>
    <t>南坤镇周朝村委会外村第七组村巷硬化及排水工程</t>
  </si>
  <si>
    <t>村巷1800平方，排水沟1800米</t>
  </si>
  <si>
    <t>南坤镇周朝村委会外村饮水配套工程</t>
  </si>
  <si>
    <t>自来水管3000米</t>
  </si>
  <si>
    <t>南坤镇周朝村委会周朝墟饮水配套工程</t>
  </si>
  <si>
    <t>西昌镇小计　</t>
  </si>
  <si>
    <t>合格村委会</t>
  </si>
  <si>
    <t>屯昌县西昌镇合格村委会朱宝坡村巷道改造工程</t>
  </si>
  <si>
    <t>1、巷道硬化：1800米。
2、DN300波纹排水管：1800米。</t>
  </si>
  <si>
    <t>从县级资金安排60万元（含往年项目管理费）</t>
  </si>
  <si>
    <t>屯昌县西昌镇合格村委会庆云村巷道改造工程</t>
  </si>
  <si>
    <t>1、巷道硬化：1600米。
2、DN300波纹排水管：1600米。</t>
  </si>
  <si>
    <t>屯昌县西昌镇合格村委会美才园村巷道改造工程</t>
  </si>
  <si>
    <t>1、巷道硬化：1300米。
2、DN300波纹排水管：1300米。</t>
  </si>
  <si>
    <t>屯昌县西昌镇合格村委会上品园村巷道改造工程</t>
  </si>
  <si>
    <t>1、巷道硬化：2500米。
2、DN300波纹排水管：2500米。</t>
  </si>
  <si>
    <t>西群居委会</t>
  </si>
  <si>
    <t>屯昌县西昌镇西群居委会加横村基础设施提升工程</t>
  </si>
  <si>
    <t>1、巷道硬化：2064米。
2、DN300波纹排水管：705米。</t>
  </si>
  <si>
    <t>乌坡镇小计　</t>
  </si>
  <si>
    <t>乌石坡村委会</t>
  </si>
  <si>
    <t>龙秀坡环村路</t>
  </si>
  <si>
    <t>环村路1000m*3m。</t>
  </si>
  <si>
    <t>从县级资金安排80万元（含往年项目管理费）</t>
  </si>
  <si>
    <t>龙秀坡入村路</t>
  </si>
  <si>
    <t>入村路1600m*3.5m。</t>
  </si>
  <si>
    <t>石罗坡环村路</t>
  </si>
  <si>
    <t>环村路1200m*3m。</t>
  </si>
  <si>
    <t>外林环村路</t>
  </si>
  <si>
    <t>环村路500m*3m</t>
  </si>
  <si>
    <t>军场坡环村路</t>
  </si>
  <si>
    <t>环村路800m*3m</t>
  </si>
  <si>
    <t>后村环村路</t>
  </si>
  <si>
    <t>环村路200m*3m，盖板涵1个</t>
  </si>
  <si>
    <t>美华村委会</t>
  </si>
  <si>
    <t>美华村环村路</t>
  </si>
  <si>
    <t>长度*宽度200m*3m</t>
  </si>
  <si>
    <t>村仔村委会</t>
  </si>
  <si>
    <t>虞宅村环村路</t>
  </si>
  <si>
    <t>400m长，3m宽及挡土墙</t>
  </si>
  <si>
    <t>坡心镇小计　</t>
  </si>
  <si>
    <t>关朗村委会</t>
  </si>
  <si>
    <t>关朗村委会三宿村路巷硬化及路巷排水沟工程</t>
  </si>
  <si>
    <t>长2000米，宽0.3米，</t>
  </si>
  <si>
    <t>从县级资金安排40万元（含往年项目管理费）</t>
  </si>
  <si>
    <t>关朗村委会新村路口村路硬化工程</t>
  </si>
  <si>
    <t>长200米，宽2米，</t>
  </si>
  <si>
    <t>南台村委会大塘村村巷硬化</t>
  </si>
  <si>
    <t>长500米，宽1.5米，</t>
  </si>
  <si>
    <t>南台村委会洁坡村村巷硬化</t>
  </si>
  <si>
    <t>长1000米，宽1.5米，</t>
  </si>
  <si>
    <t>南台村委会南台村环村路排水沟</t>
  </si>
  <si>
    <t>长300米，宽0.6米，</t>
  </si>
  <si>
    <t>高朗村委会陈佳村入村路</t>
  </si>
  <si>
    <t>长300米，宽3米，</t>
  </si>
  <si>
    <t>高朗村委会高朗仔村入村路</t>
  </si>
  <si>
    <t>长200米，宽3米，</t>
  </si>
  <si>
    <t>高朗村委会石桥村入村路排水沟</t>
  </si>
  <si>
    <t>长720米，宽0.6米，</t>
  </si>
  <si>
    <t>高朗村委会石桥村环村路</t>
  </si>
  <si>
    <t>加买居委会加买村硬化路巷</t>
  </si>
  <si>
    <t>1500平米，厚0.1米</t>
  </si>
  <si>
    <t>加买居委会善山村硬化路巷</t>
  </si>
  <si>
    <t>1000平米，厚0.1米</t>
  </si>
  <si>
    <t>加买居委会坡心村排水沟</t>
  </si>
  <si>
    <t>长100米，宽0.6米，</t>
  </si>
  <si>
    <t>枫木镇小计　</t>
  </si>
  <si>
    <t>罗案村委会</t>
  </si>
  <si>
    <t>罗案村委会冯宅村村巷、道路硬化</t>
  </si>
  <si>
    <t xml:space="preserve">1.硬化巷道长100米，宽1.2米；2、村道100米，宽3米.
</t>
  </si>
  <si>
    <t>从县级资金安排5万元（含往年项目管理费）</t>
  </si>
  <si>
    <t>罗案村委会加东岭村村巷硬化</t>
  </si>
  <si>
    <t>修建巷道长500米</t>
  </si>
  <si>
    <t>罗案村委会三角坡村村道硬化</t>
  </si>
  <si>
    <t>村道路硬化长200米</t>
  </si>
  <si>
    <t>罗案村委会斩都坡村村巷硬化、挡土墙建设</t>
  </si>
  <si>
    <t>1.修建村巷长150米；
2.挡土墙长50米，高2米</t>
  </si>
  <si>
    <t>罗案村委会足产村村巷硬化、挡土墙建设</t>
  </si>
  <si>
    <t>1.修建巷道50米；
2.村前水泥道路挡土墙长60米，高2米；</t>
  </si>
  <si>
    <t>屯城镇小计　</t>
  </si>
  <si>
    <t>大洞村委会</t>
  </si>
  <si>
    <t>大洞村委会花料村环村路项目建设</t>
  </si>
  <si>
    <t>东西向，长220米  宽2.5米</t>
  </si>
  <si>
    <t>大洞村委会花料村村巷项目建设</t>
  </si>
  <si>
    <t>村巷3段，总长430米，宽2米。</t>
  </si>
  <si>
    <t>大洞村委会水鸡村环村路项目建设</t>
  </si>
  <si>
    <t>长350米，宽3米</t>
  </si>
  <si>
    <t>大洞村委会水鸡村村巷项目建设</t>
  </si>
  <si>
    <t>村巷9段，总长1130米，宽2米。</t>
  </si>
  <si>
    <t>大洞村委会槟榔园村入村路项目建设</t>
  </si>
  <si>
    <t>大洞村委会大园村村道硬化项目建设</t>
  </si>
  <si>
    <t>长300米，宽2.5 米</t>
  </si>
  <si>
    <t>大洞村委会坡尾村村巷项目建设</t>
  </si>
  <si>
    <t>村巷6段，总长424米，宽2米。</t>
  </si>
  <si>
    <t>大洞村委会坡尾村排水沟项目建设</t>
  </si>
  <si>
    <t>长63米</t>
  </si>
  <si>
    <t>大长坡村委会</t>
  </si>
  <si>
    <t>大长坡村委会温鹅村村巷项目建设</t>
  </si>
  <si>
    <t>长60米</t>
  </si>
  <si>
    <t>大长坡村委会旧市村村巷项目建设</t>
  </si>
  <si>
    <t>村巷硬化长500米</t>
  </si>
  <si>
    <t>大长坡村委会沙湾埇村村巷项目建设</t>
  </si>
  <si>
    <t>硬化路巷900米</t>
  </si>
  <si>
    <t>大长坡村委会沙湾埇村村道硬化项目建设</t>
  </si>
  <si>
    <r>
      <t>长60米，宽3</t>
    </r>
    <r>
      <rPr>
        <sz val="10"/>
        <color indexed="8"/>
        <rFont val="Times New Roman"/>
        <family val="1"/>
      </rPr>
      <t xml:space="preserve">.5 </t>
    </r>
    <r>
      <rPr>
        <sz val="10"/>
        <color indexed="8"/>
        <rFont val="宋体"/>
        <family val="3"/>
        <charset val="134"/>
      </rPr>
      <t>米</t>
    </r>
  </si>
  <si>
    <t>大长坡村委会沙湾村村道硬化项目建设</t>
  </si>
  <si>
    <r>
      <t>长150米，宽3</t>
    </r>
    <r>
      <rPr>
        <sz val="10"/>
        <color indexed="8"/>
        <rFont val="Times New Roman"/>
        <family val="1"/>
      </rPr>
      <t xml:space="preserve">.5 </t>
    </r>
    <r>
      <rPr>
        <sz val="10"/>
        <color indexed="8"/>
        <rFont val="宋体"/>
        <family val="3"/>
        <charset val="134"/>
      </rPr>
      <t>米</t>
    </r>
  </si>
  <si>
    <t>大长坡村委会沙湾村村巷项目建设</t>
  </si>
  <si>
    <t>长800米</t>
  </si>
  <si>
    <t>大长坡村委会大长坡六组村道硬化项目建设</t>
  </si>
  <si>
    <t>长200米，宽3米，及挡土墙</t>
  </si>
  <si>
    <t>大长坡村委会大长坡六组村巷项目建设</t>
  </si>
  <si>
    <t>长510米，</t>
  </si>
  <si>
    <t>大长坡村委会大长坡三组村道硬化项目建设</t>
  </si>
  <si>
    <t>道路长150米，宽3米,排水沟160米及挡土墙</t>
  </si>
  <si>
    <t>附件4</t>
  </si>
  <si>
    <t>少数民族往年基础设施项目安排表</t>
  </si>
  <si>
    <t>民宗委基础设施类项目</t>
  </si>
  <si>
    <t>枫木镇琼凯村委会村巷整治及硬化项目</t>
  </si>
  <si>
    <t>枫木镇琼凯村委会排水沟项目</t>
  </si>
  <si>
    <t>枫木镇琼凯村委会环村路硬化及桥建设项目</t>
  </si>
  <si>
    <t>枫木镇琼凯村委会一社环村路</t>
  </si>
  <si>
    <t>枫木镇琼凯村委会道路硬化工程</t>
  </si>
  <si>
    <t>枫木镇琼凯村委会蓄水池</t>
  </si>
  <si>
    <t>南坤镇加总村道路硬化工程</t>
  </si>
  <si>
    <t>屯昌县2020年贫困村集体经济基本金安排表</t>
    <phoneticPr fontId="16" type="noConversion"/>
  </si>
  <si>
    <t>整村推进村名称</t>
  </si>
  <si>
    <t>项目资金数额</t>
  </si>
  <si>
    <t>项目资金来源</t>
  </si>
  <si>
    <t>村集体经济基本金</t>
  </si>
  <si>
    <t>新兴镇蕴沃村委会</t>
  </si>
  <si>
    <t>坡心镇加买村委会</t>
  </si>
  <si>
    <t>乌坡镇乌石坡村委会</t>
  </si>
  <si>
    <t>附件5</t>
    <phoneticPr fontId="16" type="noConversion"/>
  </si>
  <si>
    <t>集体经济产业</t>
  </si>
  <si>
    <t>贫困村集体经济基本金</t>
  </si>
  <si>
    <t>贫困村集体经济基本金</t>
    <phoneticPr fontId="16" type="noConversion"/>
  </si>
  <si>
    <t>-</t>
    <phoneticPr fontId="16" type="noConversion"/>
  </si>
  <si>
    <t>各镇政府</t>
    <phoneticPr fontId="16" type="noConversion"/>
  </si>
  <si>
    <t>详见附件5</t>
    <phoneticPr fontId="16" type="noConversion"/>
  </si>
  <si>
    <t>六</t>
    <phoneticPr fontId="16" type="noConversion"/>
  </si>
  <si>
    <t>七</t>
    <phoneticPr fontId="16" type="noConversion"/>
  </si>
  <si>
    <t>八</t>
    <phoneticPr fontId="16" type="noConversion"/>
  </si>
  <si>
    <t>九</t>
    <phoneticPr fontId="16" type="noConversion"/>
  </si>
  <si>
    <t>十</t>
    <phoneticPr fontId="16" type="noConversion"/>
  </si>
  <si>
    <t>乌坡镇美华村委会</t>
    <phoneticPr fontId="16" type="noConversion"/>
  </si>
  <si>
    <t>乌坡镇村仔村委会</t>
    <phoneticPr fontId="16" type="noConversion"/>
  </si>
  <si>
    <t>乌坡镇乌石坡村委会</t>
    <phoneticPr fontId="16" type="noConversion"/>
  </si>
  <si>
    <t>乌坡镇村仔村委会排水沟硬化工程</t>
  </si>
  <si>
    <t>乌坡镇村仔村委会村巷道硬化工程</t>
  </si>
  <si>
    <r>
      <t>2</t>
    </r>
    <r>
      <rPr>
        <sz val="10"/>
        <color indexed="8"/>
        <rFont val="宋体"/>
        <family val="3"/>
        <charset val="134"/>
      </rPr>
      <t>018年项目</t>
    </r>
    <phoneticPr fontId="16" type="noConversion"/>
  </si>
  <si>
    <t>-</t>
    <phoneticPr fontId="16" type="noConversion"/>
  </si>
  <si>
    <r>
      <t>201</t>
    </r>
    <r>
      <rPr>
        <sz val="10"/>
        <color indexed="8"/>
        <rFont val="宋体"/>
        <family val="3"/>
        <charset val="134"/>
      </rPr>
      <t>9</t>
    </r>
    <r>
      <rPr>
        <sz val="10"/>
        <color indexed="8"/>
        <rFont val="宋体"/>
        <family val="3"/>
        <charset val="134"/>
      </rPr>
      <t>年项目</t>
    </r>
    <phoneticPr fontId="16" type="noConversion"/>
  </si>
  <si>
    <t>琼财农[2019]967号1668.1323万元，琼财农[2019]1006号5.4075万元</t>
    <phoneticPr fontId="16" type="noConversion"/>
  </si>
  <si>
    <t>琼财农[2019]967号145.83211万元，琼财农[2018]1797号107.378549万元</t>
    <phoneticPr fontId="16" type="noConversion"/>
  </si>
  <si>
    <t>琼财农[2019]1006号</t>
    <phoneticPr fontId="16" type="noConversion"/>
  </si>
  <si>
    <t>琼财农[2019]967号</t>
    <phoneticPr fontId="16" type="noConversion"/>
  </si>
  <si>
    <t>“十二五”期间12个贫困村</t>
    <phoneticPr fontId="16" type="noConversion"/>
  </si>
  <si>
    <t>“十三五”期间12个贫困村</t>
    <phoneticPr fontId="16" type="noConversion"/>
  </si>
  <si>
    <t>琼财农[2019]967号65万元，琼财农[2019]1006号30万元</t>
    <phoneticPr fontId="16" type="noConversion"/>
  </si>
  <si>
    <t>琼财农[2019]967号350万元，琼财农[2019]1006号505万元</t>
    <phoneticPr fontId="16" type="noConversion"/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</si>
</sst>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00_ "/>
    <numFmt numFmtId="177" formatCode="0.0000"/>
    <numFmt numFmtId="178" formatCode="0.0000000000000000_ "/>
    <numFmt numFmtId="179" formatCode="0.00_ "/>
    <numFmt numFmtId="186" formatCode="0_ "/>
  </numFmts>
  <fonts count="41">
    <font>
      <sz val="11"/>
      <color indexed="8"/>
      <name val="宋体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2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8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color indexed="8"/>
      <name val="仿宋"/>
      <family val="3"/>
      <charset val="134"/>
    </font>
    <font>
      <b/>
      <sz val="12"/>
      <color indexed="8"/>
      <name val="黑体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仿宋_GB2312"/>
      <family val="3"/>
      <charset val="134"/>
    </font>
    <font>
      <sz val="10"/>
      <color indexed="10"/>
      <name val="宋体"/>
      <family val="3"/>
      <charset val="134"/>
    </font>
    <font>
      <sz val="10"/>
      <color indexed="8"/>
      <name val="仿宋"/>
      <family val="3"/>
      <charset val="134"/>
    </font>
    <font>
      <b/>
      <sz val="10"/>
      <color indexed="10"/>
      <name val="宋体"/>
      <family val="3"/>
      <charset val="134"/>
    </font>
    <font>
      <b/>
      <sz val="11"/>
      <name val="宋体"/>
      <family val="3"/>
      <charset val="134"/>
    </font>
    <font>
      <sz val="14"/>
      <name val="宋体"/>
      <family val="3"/>
      <charset val="134"/>
    </font>
    <font>
      <b/>
      <sz val="20"/>
      <name val="方正小标宋简体"/>
      <charset val="134"/>
    </font>
    <font>
      <sz val="10"/>
      <name val="方正小标宋简体"/>
      <charset val="134"/>
    </font>
    <font>
      <b/>
      <sz val="11"/>
      <name val="黑体"/>
      <family val="3"/>
      <charset val="134"/>
    </font>
    <font>
      <b/>
      <sz val="10"/>
      <name val="黑体"/>
      <family val="3"/>
      <charset val="134"/>
    </font>
    <font>
      <b/>
      <sz val="10"/>
      <name val="宋体"/>
      <family val="3"/>
      <charset val="134"/>
    </font>
    <font>
      <sz val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22"/>
      <color theme="1"/>
      <name val="宋体"/>
      <family val="3"/>
      <charset val="134"/>
    </font>
    <font>
      <b/>
      <sz val="10"/>
      <color theme="1"/>
      <name val="黑体"/>
      <family val="3"/>
      <charset val="134"/>
    </font>
    <font>
      <b/>
      <sz val="10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3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39" fillId="0" borderId="0">
      <alignment vertical="center"/>
    </xf>
  </cellStyleXfs>
  <cellXfs count="231">
    <xf numFmtId="0" fontId="0" fillId="0" borderId="0" xfId="0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5" fillId="0" borderId="2" xfId="0" applyNumberFormat="1" applyFont="1" applyFill="1" applyBorder="1" applyAlignment="1">
      <alignment horizontal="center" vertical="center" wrapText="1"/>
    </xf>
    <xf numFmtId="0" fontId="36" fillId="0" borderId="2" xfId="0" applyNumberFormat="1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0" fontId="36" fillId="2" borderId="2" xfId="0" applyNumberFormat="1" applyFont="1" applyFill="1" applyBorder="1" applyAlignment="1">
      <alignment horizontal="center" vertical="center" wrapText="1"/>
    </xf>
    <xf numFmtId="0" fontId="36" fillId="0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33" fillId="0" borderId="0" xfId="0" applyFont="1" applyFill="1">
      <alignment vertical="center"/>
    </xf>
    <xf numFmtId="0" fontId="32" fillId="0" borderId="0" xfId="0" applyFont="1" applyFill="1" applyAlignment="1">
      <alignment horizontal="center" vertical="center" wrapText="1"/>
    </xf>
    <xf numFmtId="0" fontId="32" fillId="0" borderId="0" xfId="0" applyNumberFormat="1" applyFont="1" applyFill="1" applyAlignment="1">
      <alignment horizontal="center" vertical="center" wrapText="1"/>
    </xf>
    <xf numFmtId="0" fontId="32" fillId="0" borderId="0" xfId="0" applyFont="1" applyFill="1">
      <alignment vertical="center"/>
    </xf>
    <xf numFmtId="0" fontId="33" fillId="0" borderId="0" xfId="0" applyFont="1">
      <alignment vertical="center"/>
    </xf>
    <xf numFmtId="31" fontId="32" fillId="0" borderId="0" xfId="0" applyNumberFormat="1" applyFont="1" applyFill="1" applyBorder="1" applyAlignment="1">
      <alignment horizontal="center" vertical="center" wrapText="1"/>
    </xf>
    <xf numFmtId="31" fontId="32" fillId="0" borderId="0" xfId="0" applyNumberFormat="1" applyFont="1" applyFill="1" applyAlignment="1">
      <alignment horizontal="center" vertical="center" wrapText="1"/>
    </xf>
    <xf numFmtId="0" fontId="38" fillId="0" borderId="2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3" fillId="0" borderId="2" xfId="0" applyNumberFormat="1" applyFont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32" fillId="0" borderId="5" xfId="0" applyNumberFormat="1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8" fillId="0" borderId="2" xfId="4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0" fontId="32" fillId="0" borderId="0" xfId="2" applyNumberFormat="1" applyFont="1" applyFill="1">
      <alignment vertical="center"/>
    </xf>
    <xf numFmtId="0" fontId="33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76" fontId="15" fillId="0" borderId="2" xfId="4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vertical="center" wrapText="1"/>
    </xf>
    <xf numFmtId="176" fontId="7" fillId="0" borderId="2" xfId="4" applyNumberFormat="1" applyFont="1" applyFill="1" applyBorder="1" applyAlignment="1">
      <alignment horizontal="center" vertical="center" wrapText="1"/>
    </xf>
    <xf numFmtId="0" fontId="5" fillId="0" borderId="2" xfId="4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9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176" fontId="5" fillId="0" borderId="2" xfId="3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7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1" fillId="0" borderId="0" xfId="0" applyNumberFormat="1" applyFont="1" applyBorder="1">
      <alignment vertical="center"/>
    </xf>
    <xf numFmtId="0" fontId="21" fillId="0" borderId="0" xfId="0" applyFont="1" applyBorder="1">
      <alignment vertical="center"/>
    </xf>
    <xf numFmtId="0" fontId="5" fillId="0" borderId="0" xfId="0" applyNumberFormat="1" applyFont="1" applyBorder="1">
      <alignment vertical="center"/>
    </xf>
    <xf numFmtId="0" fontId="19" fillId="0" borderId="0" xfId="0" applyNumberFormat="1" applyFont="1" applyBorder="1">
      <alignment vertical="center"/>
    </xf>
    <xf numFmtId="0" fontId="7" fillId="0" borderId="0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22" fillId="0" borderId="0" xfId="0" applyNumberFormat="1" applyFont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 textRotation="255" wrapText="1"/>
    </xf>
    <xf numFmtId="0" fontId="17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7" fillId="0" borderId="2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176" fontId="28" fillId="0" borderId="2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Border="1" applyAlignment="1">
      <alignment horizontal="center" vertical="center"/>
    </xf>
    <xf numFmtId="0" fontId="28" fillId="0" borderId="2" xfId="0" applyNumberFormat="1" applyFont="1" applyBorder="1" applyAlignment="1">
      <alignment horizontal="center" vertical="center" wrapText="1"/>
    </xf>
    <xf numFmtId="176" fontId="28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 wrapText="1"/>
    </xf>
    <xf numFmtId="176" fontId="17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/>
    </xf>
    <xf numFmtId="0" fontId="28" fillId="0" borderId="2" xfId="0" applyNumberFormat="1" applyFont="1" applyBorder="1" applyAlignment="1">
      <alignment vertical="center" wrapText="1"/>
    </xf>
    <xf numFmtId="0" fontId="28" fillId="0" borderId="2" xfId="0" applyFont="1" applyFill="1" applyBorder="1" applyAlignment="1">
      <alignment horizontal="center" vertical="center"/>
    </xf>
    <xf numFmtId="0" fontId="17" fillId="0" borderId="2" xfId="0" applyNumberFormat="1" applyFont="1" applyBorder="1" applyAlignment="1">
      <alignment vertical="center" wrapText="1"/>
    </xf>
    <xf numFmtId="0" fontId="28" fillId="2" borderId="2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28" fillId="0" borderId="2" xfId="0" applyNumberFormat="1" applyFont="1" applyFill="1" applyBorder="1" applyAlignment="1">
      <alignment horizontal="center" vertical="center"/>
    </xf>
    <xf numFmtId="176" fontId="28" fillId="0" borderId="2" xfId="0" applyNumberFormat="1" applyFont="1" applyBorder="1" applyAlignment="1">
      <alignment horizontal="center" vertical="center"/>
    </xf>
    <xf numFmtId="177" fontId="17" fillId="0" borderId="2" xfId="0" applyNumberFormat="1" applyFont="1" applyFill="1" applyBorder="1" applyAlignment="1">
      <alignment horizontal="center" vertical="center"/>
    </xf>
    <xf numFmtId="177" fontId="17" fillId="0" borderId="2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9" fillId="0" borderId="0" xfId="0" applyNumberFormat="1" applyFont="1" applyBorder="1">
      <alignment vertical="center"/>
    </xf>
    <xf numFmtId="0" fontId="17" fillId="0" borderId="2" xfId="0" applyNumberFormat="1" applyFont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vertical="center" wrapText="1"/>
    </xf>
    <xf numFmtId="0" fontId="11" fillId="0" borderId="0" xfId="4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1" applyNumberFormat="1" applyFont="1" applyFill="1" applyBorder="1" applyAlignment="1">
      <alignment horizontal="center" vertical="center" wrapText="1"/>
    </xf>
    <xf numFmtId="179" fontId="33" fillId="0" borderId="2" xfId="0" applyNumberFormat="1" applyFont="1" applyFill="1" applyBorder="1" applyAlignment="1">
      <alignment horizontal="center" vertical="center" wrapText="1"/>
    </xf>
    <xf numFmtId="0" fontId="1" fillId="0" borderId="2" xfId="4" applyNumberFormat="1" applyFont="1" applyFill="1" applyBorder="1" applyAlignment="1">
      <alignment horizontal="center" vertical="center" wrapText="1"/>
    </xf>
    <xf numFmtId="0" fontId="2" fillId="0" borderId="0" xfId="4" applyFont="1" applyFill="1">
      <alignment vertical="center"/>
    </xf>
    <xf numFmtId="0" fontId="2" fillId="0" borderId="0" xfId="4" applyFont="1" applyFill="1" applyAlignment="1">
      <alignment horizontal="left" vertical="center"/>
    </xf>
    <xf numFmtId="0" fontId="15" fillId="0" borderId="2" xfId="4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33" fillId="0" borderId="2" xfId="4" applyFont="1" applyFill="1" applyBorder="1" applyAlignment="1">
      <alignment horizontal="left" vertical="center"/>
    </xf>
    <xf numFmtId="0" fontId="33" fillId="0" borderId="2" xfId="4" applyFont="1" applyFill="1" applyBorder="1" applyAlignment="1">
      <alignment horizontal="center" vertical="center"/>
    </xf>
    <xf numFmtId="0" fontId="2" fillId="0" borderId="2" xfId="4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 textRotation="255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/>
    </xf>
    <xf numFmtId="0" fontId="28" fillId="0" borderId="4" xfId="0" applyNumberFormat="1" applyFont="1" applyBorder="1" applyAlignment="1">
      <alignment horizontal="center" vertical="center" wrapText="1"/>
    </xf>
    <xf numFmtId="0" fontId="28" fillId="0" borderId="7" xfId="0" applyNumberFormat="1" applyFont="1" applyBorder="1" applyAlignment="1">
      <alignment horizontal="center" vertical="center" wrapText="1"/>
    </xf>
    <xf numFmtId="0" fontId="28" fillId="0" borderId="8" xfId="0" applyNumberFormat="1" applyFont="1" applyBorder="1" applyAlignment="1">
      <alignment horizontal="center" vertical="center" wrapText="1"/>
    </xf>
    <xf numFmtId="0" fontId="28" fillId="0" borderId="4" xfId="0" applyNumberFormat="1" applyFont="1" applyFill="1" applyBorder="1" applyAlignment="1">
      <alignment horizontal="center" vertical="center" textRotation="255" wrapText="1"/>
    </xf>
    <xf numFmtId="0" fontId="28" fillId="0" borderId="7" xfId="0" applyNumberFormat="1" applyFont="1" applyFill="1" applyBorder="1" applyAlignment="1">
      <alignment horizontal="center" vertical="center" textRotation="255" wrapText="1"/>
    </xf>
    <xf numFmtId="0" fontId="28" fillId="0" borderId="8" xfId="0" applyNumberFormat="1" applyFont="1" applyFill="1" applyBorder="1" applyAlignment="1">
      <alignment horizontal="center" vertical="center" textRotation="255" wrapText="1"/>
    </xf>
    <xf numFmtId="0" fontId="22" fillId="0" borderId="2" xfId="0" applyNumberFormat="1" applyFont="1" applyFill="1" applyBorder="1" applyAlignment="1">
      <alignment horizontal="center" vertical="center" textRotation="255" wrapText="1"/>
    </xf>
    <xf numFmtId="0" fontId="28" fillId="0" borderId="4" xfId="0" applyNumberFormat="1" applyFont="1" applyBorder="1" applyAlignment="1">
      <alignment horizontal="center" vertical="center"/>
    </xf>
    <xf numFmtId="0" fontId="28" fillId="0" borderId="7" xfId="0" applyNumberFormat="1" applyFont="1" applyBorder="1" applyAlignment="1">
      <alignment horizontal="center" vertical="center"/>
    </xf>
    <xf numFmtId="0" fontId="28" fillId="0" borderId="8" xfId="0" applyNumberFormat="1" applyFont="1" applyBorder="1" applyAlignment="1">
      <alignment horizontal="center" vertical="center"/>
    </xf>
    <xf numFmtId="0" fontId="23" fillId="0" borderId="0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left" vertical="center"/>
    </xf>
    <xf numFmtId="0" fontId="24" fillId="0" borderId="0" xfId="0" applyNumberFormat="1" applyFont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 textRotation="255" wrapText="1"/>
    </xf>
    <xf numFmtId="0" fontId="25" fillId="0" borderId="0" xfId="0" applyNumberFormat="1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33" fillId="0" borderId="4" xfId="0" applyNumberFormat="1" applyFont="1" applyFill="1" applyBorder="1" applyAlignment="1">
      <alignment horizontal="center" vertical="center" wrapText="1"/>
    </xf>
    <xf numFmtId="0" fontId="33" fillId="0" borderId="7" xfId="0" applyNumberFormat="1" applyFont="1" applyFill="1" applyBorder="1" applyAlignment="1">
      <alignment horizontal="center" vertical="center" wrapText="1"/>
    </xf>
    <xf numFmtId="0" fontId="33" fillId="0" borderId="8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0" fontId="36" fillId="0" borderId="2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6" fillId="0" borderId="4" xfId="0" applyNumberFormat="1" applyFont="1" applyFill="1" applyBorder="1" applyAlignment="1">
      <alignment horizontal="center" vertical="center" wrapText="1"/>
    </xf>
    <xf numFmtId="0" fontId="32" fillId="0" borderId="8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32" fillId="0" borderId="0" xfId="0" applyFont="1" applyFill="1" applyAlignment="1">
      <alignment horizontal="left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0" xfId="0" applyNumberFormat="1" applyFont="1" applyFill="1" applyBorder="1" applyAlignment="1">
      <alignment horizontal="center" vertical="center" wrapText="1"/>
    </xf>
    <xf numFmtId="0" fontId="32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 textRotation="255" wrapText="1"/>
    </xf>
    <xf numFmtId="0" fontId="2" fillId="0" borderId="2" xfId="4" applyFont="1" applyFill="1" applyBorder="1" applyAlignment="1">
      <alignment horizontal="center" vertical="center"/>
    </xf>
    <xf numFmtId="0" fontId="3" fillId="0" borderId="0" xfId="4" applyFont="1" applyFill="1" applyAlignment="1">
      <alignment horizontal="center" vertical="center"/>
    </xf>
    <xf numFmtId="0" fontId="40" fillId="0" borderId="1" xfId="4" applyFont="1" applyFill="1" applyBorder="1" applyAlignment="1">
      <alignment horizontal="center" vertical="center"/>
    </xf>
    <xf numFmtId="0" fontId="2" fillId="0" borderId="2" xfId="4" applyNumberFormat="1" applyFont="1" applyFill="1" applyBorder="1" applyAlignment="1">
      <alignment horizontal="center" vertical="center" wrapText="1"/>
    </xf>
    <xf numFmtId="186" fontId="28" fillId="0" borderId="2" xfId="0" applyNumberFormat="1" applyFont="1" applyFill="1" applyBorder="1" applyAlignment="1">
      <alignment horizontal="center" vertical="center" wrapText="1"/>
    </xf>
    <xf numFmtId="186" fontId="28" fillId="0" borderId="2" xfId="0" applyNumberFormat="1" applyFont="1" applyFill="1" applyBorder="1" applyAlignment="1">
      <alignment horizontal="center" vertical="center"/>
    </xf>
  </cellXfs>
  <cellStyles count="5">
    <cellStyle name="百分比" xfId="2" builtinId="5"/>
    <cellStyle name="常规" xfId="0" builtinId="0"/>
    <cellStyle name="常规 2" xfId="4"/>
    <cellStyle name="常规_Sheet1 2" xfId="3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3"/>
  <sheetViews>
    <sheetView tabSelected="1" view="pageBreakPreview" zoomScale="85" zoomScaleSheetLayoutView="85" workbookViewId="0">
      <pane xSplit="2" ySplit="5" topLeftCell="C6" activePane="bottomRight" state="frozen"/>
      <selection pane="topRight"/>
      <selection pane="bottomLeft"/>
      <selection pane="bottomRight" activeCell="J26" sqref="J26"/>
    </sheetView>
  </sheetViews>
  <sheetFormatPr defaultRowHeight="13.5"/>
  <cols>
    <col min="1" max="1" width="4.125" style="95" customWidth="1"/>
    <col min="2" max="2" width="4.5" style="96" customWidth="1"/>
    <col min="3" max="3" width="17.375" style="97" customWidth="1"/>
    <col min="4" max="4" width="11" style="98" customWidth="1"/>
    <col min="5" max="5" width="9" style="98" customWidth="1"/>
    <col min="6" max="6" width="12.25" style="98" customWidth="1"/>
    <col min="7" max="7" width="13.625" style="99" customWidth="1"/>
    <col min="8" max="8" width="12.625" style="99" customWidth="1"/>
    <col min="9" max="9" width="12.625" style="98" customWidth="1"/>
    <col min="10" max="10" width="12" style="99" customWidth="1"/>
    <col min="11" max="11" width="12.125" style="99" customWidth="1"/>
    <col min="12" max="12" width="11.875" style="99" customWidth="1"/>
    <col min="13" max="13" width="7.875" style="99" customWidth="1"/>
    <col min="14" max="14" width="6.375" style="98" customWidth="1"/>
    <col min="15" max="15" width="11.25" style="100" customWidth="1"/>
    <col min="16" max="16" width="20.125" style="101" bestFit="1" customWidth="1"/>
    <col min="17" max="16384" width="9" style="101"/>
  </cols>
  <sheetData>
    <row r="1" spans="1:16" ht="14.1" customHeight="1">
      <c r="A1" s="172" t="s">
        <v>0</v>
      </c>
      <c r="B1" s="172"/>
      <c r="C1" s="173"/>
    </row>
    <row r="2" spans="1:16" ht="30" customHeight="1">
      <c r="A2" s="174" t="s">
        <v>1</v>
      </c>
      <c r="B2" s="175"/>
      <c r="C2" s="176"/>
      <c r="D2" s="177"/>
      <c r="E2" s="177"/>
      <c r="F2" s="177"/>
      <c r="G2" s="178"/>
      <c r="H2" s="178"/>
      <c r="I2" s="177"/>
      <c r="J2" s="178"/>
      <c r="K2" s="178"/>
      <c r="L2" s="178"/>
      <c r="M2" s="178"/>
      <c r="N2" s="177"/>
      <c r="O2" s="126"/>
      <c r="P2" s="127"/>
    </row>
    <row r="3" spans="1:16" s="85" customFormat="1" ht="33" customHeight="1">
      <c r="A3" s="151" t="s">
        <v>2</v>
      </c>
      <c r="B3" s="151" t="s">
        <v>3</v>
      </c>
      <c r="C3" s="152"/>
      <c r="D3" s="152" t="s">
        <v>4</v>
      </c>
      <c r="E3" s="152"/>
      <c r="F3" s="152"/>
      <c r="G3" s="152" t="s">
        <v>5</v>
      </c>
      <c r="H3" s="152"/>
      <c r="I3" s="152"/>
      <c r="J3" s="152"/>
      <c r="K3" s="152"/>
      <c r="L3" s="152"/>
      <c r="M3" s="152" t="s">
        <v>6</v>
      </c>
      <c r="N3" s="152" t="s">
        <v>7</v>
      </c>
      <c r="O3" s="127"/>
      <c r="P3" s="127"/>
    </row>
    <row r="4" spans="1:16" s="85" customFormat="1" ht="33" customHeight="1">
      <c r="A4" s="151"/>
      <c r="B4" s="151"/>
      <c r="C4" s="152"/>
      <c r="D4" s="102" t="s">
        <v>8</v>
      </c>
      <c r="E4" s="102" t="s">
        <v>9</v>
      </c>
      <c r="F4" s="102" t="s">
        <v>10</v>
      </c>
      <c r="G4" s="102" t="s">
        <v>11</v>
      </c>
      <c r="H4" s="102" t="s">
        <v>12</v>
      </c>
      <c r="I4" s="102" t="s">
        <v>13</v>
      </c>
      <c r="J4" s="102" t="s">
        <v>14</v>
      </c>
      <c r="K4" s="102" t="s">
        <v>13</v>
      </c>
      <c r="L4" s="102" t="s">
        <v>15</v>
      </c>
      <c r="M4" s="152"/>
      <c r="N4" s="152"/>
      <c r="O4" s="127"/>
      <c r="P4" s="127"/>
    </row>
    <row r="5" spans="1:16" s="85" customFormat="1" ht="33.950000000000003" customHeight="1">
      <c r="A5" s="179" t="s">
        <v>16</v>
      </c>
      <c r="B5" s="179"/>
      <c r="C5" s="180"/>
      <c r="D5" s="103" t="s">
        <v>17</v>
      </c>
      <c r="E5" s="103" t="s">
        <v>17</v>
      </c>
      <c r="F5" s="104">
        <f>F6+F17+F19+F21+F24+F35+F36+F40+F44</f>
        <v>9197.8425760000009</v>
      </c>
      <c r="G5" s="104">
        <f>H5+J5+L5</f>
        <v>8421.4626420000004</v>
      </c>
      <c r="H5" s="104">
        <f>H6+H17+H18+H21+H24+H33+H35+H36+H40+H44+H62</f>
        <v>4523.5688280000004</v>
      </c>
      <c r="I5" s="103" t="s">
        <v>18</v>
      </c>
      <c r="J5" s="104">
        <f>J6+J17+J18+J21+J24+J33+J35+J36+J40+J44+J62</f>
        <v>2253.5127640000001</v>
      </c>
      <c r="K5" s="103" t="s">
        <v>18</v>
      </c>
      <c r="L5" s="104">
        <f>L6+L17+L18+L21+L24+L33+L35+L36+L40+L44+L62</f>
        <v>1644.3810499999997</v>
      </c>
      <c r="M5" s="103" t="s">
        <v>17</v>
      </c>
      <c r="N5" s="103"/>
      <c r="O5" s="127"/>
      <c r="P5" s="127"/>
    </row>
    <row r="6" spans="1:16" s="86" customFormat="1" ht="30.95" customHeight="1">
      <c r="A6" s="153" t="s">
        <v>19</v>
      </c>
      <c r="B6" s="154" t="s">
        <v>20</v>
      </c>
      <c r="C6" s="106" t="s">
        <v>11</v>
      </c>
      <c r="D6" s="103" t="s">
        <v>17</v>
      </c>
      <c r="E6" s="103" t="s">
        <v>17</v>
      </c>
      <c r="F6" s="103">
        <f>SUM(F7:F10)</f>
        <v>2516.3165760000002</v>
      </c>
      <c r="G6" s="107">
        <f>H6+J6+L6</f>
        <v>2227.5240850000005</v>
      </c>
      <c r="H6" s="107">
        <f>SUM(H7:H16)</f>
        <v>1714.3078950000004</v>
      </c>
      <c r="I6" s="120" t="s">
        <v>17</v>
      </c>
      <c r="J6" s="107">
        <f>SUM(J7:J16)</f>
        <v>483.64619000000005</v>
      </c>
      <c r="K6" s="120" t="s">
        <v>17</v>
      </c>
      <c r="L6" s="120">
        <f>SUM(L7:L16)</f>
        <v>29.57</v>
      </c>
      <c r="M6" s="105" t="s">
        <v>17</v>
      </c>
      <c r="N6" s="103"/>
      <c r="O6" s="128"/>
    </row>
    <row r="7" spans="1:16" s="87" customFormat="1" ht="30" customHeight="1">
      <c r="A7" s="153"/>
      <c r="B7" s="154"/>
      <c r="C7" s="108" t="s">
        <v>21</v>
      </c>
      <c r="D7" s="108" t="s">
        <v>17</v>
      </c>
      <c r="E7" s="60" t="s">
        <v>22</v>
      </c>
      <c r="F7" s="109">
        <v>13.281841</v>
      </c>
      <c r="G7" s="109">
        <f t="shared" ref="G7:G20" si="0">H7+L7+J7</f>
        <v>0.84183999999999992</v>
      </c>
      <c r="H7" s="109">
        <v>0.40183999999999997</v>
      </c>
      <c r="I7" s="60" t="s">
        <v>23</v>
      </c>
      <c r="J7" s="110">
        <v>0</v>
      </c>
      <c r="K7" s="60" t="s">
        <v>17</v>
      </c>
      <c r="L7" s="110">
        <v>0.44</v>
      </c>
      <c r="M7" s="157" t="s">
        <v>24</v>
      </c>
      <c r="N7" s="149" t="s">
        <v>25</v>
      </c>
      <c r="O7" s="128"/>
    </row>
    <row r="8" spans="1:16" s="87" customFormat="1" ht="30" customHeight="1">
      <c r="A8" s="153"/>
      <c r="B8" s="154"/>
      <c r="C8" s="108" t="s">
        <v>26</v>
      </c>
      <c r="D8" s="60" t="s">
        <v>17</v>
      </c>
      <c r="E8" s="60" t="s">
        <v>22</v>
      </c>
      <c r="F8" s="109">
        <v>58.614735000000003</v>
      </c>
      <c r="G8" s="109">
        <f t="shared" si="0"/>
        <v>21.264735000000002</v>
      </c>
      <c r="H8" s="109">
        <v>13.684735000000003</v>
      </c>
      <c r="I8" s="60" t="s">
        <v>23</v>
      </c>
      <c r="J8" s="110">
        <v>0</v>
      </c>
      <c r="K8" s="60" t="s">
        <v>17</v>
      </c>
      <c r="L8" s="110">
        <v>7.58</v>
      </c>
      <c r="M8" s="158"/>
      <c r="N8" s="150"/>
      <c r="O8" s="128"/>
    </row>
    <row r="9" spans="1:16" s="88" customFormat="1" ht="30" customHeight="1">
      <c r="A9" s="153"/>
      <c r="B9" s="154"/>
      <c r="C9" s="108" t="s">
        <v>27</v>
      </c>
      <c r="D9" s="60" t="s">
        <v>28</v>
      </c>
      <c r="E9" s="60" t="s">
        <v>29</v>
      </c>
      <c r="F9" s="81">
        <v>1998</v>
      </c>
      <c r="G9" s="109">
        <f t="shared" si="0"/>
        <v>1673.5398040000002</v>
      </c>
      <c r="H9" s="109">
        <f>附件2!F5-5.407523</f>
        <v>1668.1322810000001</v>
      </c>
      <c r="I9" s="60" t="s">
        <v>23</v>
      </c>
      <c r="J9" s="109">
        <v>5.4075230000000003</v>
      </c>
      <c r="K9" s="64" t="s">
        <v>30</v>
      </c>
      <c r="L9" s="110">
        <v>0</v>
      </c>
      <c r="M9" s="105" t="s">
        <v>31</v>
      </c>
      <c r="N9" s="60" t="s">
        <v>32</v>
      </c>
      <c r="O9" s="128"/>
    </row>
    <row r="10" spans="1:16" s="87" customFormat="1" ht="51" customHeight="1">
      <c r="A10" s="153"/>
      <c r="B10" s="154"/>
      <c r="C10" s="108" t="s">
        <v>33</v>
      </c>
      <c r="D10" s="60" t="s">
        <v>34</v>
      </c>
      <c r="E10" s="60" t="s">
        <v>35</v>
      </c>
      <c r="F10" s="110">
        <v>446.42</v>
      </c>
      <c r="G10" s="111">
        <f t="shared" si="0"/>
        <v>446.42</v>
      </c>
      <c r="H10" s="110">
        <v>0</v>
      </c>
      <c r="I10" s="60" t="s">
        <v>17</v>
      </c>
      <c r="J10" s="110">
        <v>446.42</v>
      </c>
      <c r="K10" s="64" t="s">
        <v>30</v>
      </c>
      <c r="L10" s="111">
        <v>0</v>
      </c>
      <c r="M10" s="105" t="s">
        <v>36</v>
      </c>
      <c r="N10" s="60" t="s">
        <v>37</v>
      </c>
      <c r="O10" s="128"/>
    </row>
    <row r="11" spans="1:16" s="87" customFormat="1" ht="30" customHeight="1">
      <c r="A11" s="153"/>
      <c r="B11" s="154"/>
      <c r="C11" s="111" t="s">
        <v>38</v>
      </c>
      <c r="D11" s="155" t="s">
        <v>39</v>
      </c>
      <c r="E11" s="155" t="s">
        <v>40</v>
      </c>
      <c r="F11" s="109">
        <v>13.264995000000001</v>
      </c>
      <c r="G11" s="109">
        <f t="shared" si="0"/>
        <v>13.264995000000001</v>
      </c>
      <c r="H11" s="109">
        <v>13.264995000000001</v>
      </c>
      <c r="I11" s="60" t="s">
        <v>23</v>
      </c>
      <c r="J11" s="110">
        <v>0</v>
      </c>
      <c r="K11" s="110" t="s">
        <v>17</v>
      </c>
      <c r="L11" s="111">
        <v>0</v>
      </c>
      <c r="M11" s="111" t="s">
        <v>41</v>
      </c>
      <c r="N11" s="60" t="s">
        <v>37</v>
      </c>
      <c r="O11" s="128"/>
    </row>
    <row r="12" spans="1:16" s="87" customFormat="1" ht="30" customHeight="1">
      <c r="A12" s="153"/>
      <c r="B12" s="154"/>
      <c r="C12" s="111" t="s">
        <v>42</v>
      </c>
      <c r="D12" s="155"/>
      <c r="E12" s="155"/>
      <c r="F12" s="109">
        <v>12.48058</v>
      </c>
      <c r="G12" s="109">
        <f t="shared" si="0"/>
        <v>12.406044</v>
      </c>
      <c r="H12" s="109">
        <v>12.406044</v>
      </c>
      <c r="I12" s="60" t="s">
        <v>23</v>
      </c>
      <c r="J12" s="110">
        <v>0</v>
      </c>
      <c r="K12" s="110" t="s">
        <v>17</v>
      </c>
      <c r="L12" s="111">
        <v>0</v>
      </c>
      <c r="M12" s="111" t="s">
        <v>43</v>
      </c>
      <c r="N12" s="60" t="s">
        <v>37</v>
      </c>
      <c r="O12" s="128"/>
      <c r="P12" s="129"/>
    </row>
    <row r="13" spans="1:16" s="87" customFormat="1" ht="30" customHeight="1">
      <c r="A13" s="153"/>
      <c r="B13" s="154"/>
      <c r="C13" s="111" t="s">
        <v>44</v>
      </c>
      <c r="D13" s="155"/>
      <c r="E13" s="155"/>
      <c r="F13" s="111">
        <v>0.55500000000000005</v>
      </c>
      <c r="G13" s="111">
        <f t="shared" si="0"/>
        <v>0.55500000000000005</v>
      </c>
      <c r="H13" s="111">
        <v>0.55500000000000005</v>
      </c>
      <c r="I13" s="60" t="s">
        <v>23</v>
      </c>
      <c r="J13" s="110">
        <v>0</v>
      </c>
      <c r="K13" s="110" t="s">
        <v>17</v>
      </c>
      <c r="L13" s="111">
        <v>0</v>
      </c>
      <c r="M13" s="111" t="s">
        <v>45</v>
      </c>
      <c r="N13" s="60" t="s">
        <v>37</v>
      </c>
      <c r="O13" s="128"/>
    </row>
    <row r="14" spans="1:16" s="87" customFormat="1" ht="30" customHeight="1">
      <c r="A14" s="153"/>
      <c r="B14" s="154"/>
      <c r="C14" s="111" t="s">
        <v>46</v>
      </c>
      <c r="D14" s="155"/>
      <c r="E14" s="155"/>
      <c r="F14" s="111">
        <v>5.8630000000000004</v>
      </c>
      <c r="G14" s="111">
        <f t="shared" si="0"/>
        <v>5.8630000000000004</v>
      </c>
      <c r="H14" s="111">
        <v>5.8630000000000004</v>
      </c>
      <c r="I14" s="60" t="s">
        <v>23</v>
      </c>
      <c r="J14" s="110">
        <v>0</v>
      </c>
      <c r="K14" s="110" t="s">
        <v>17</v>
      </c>
      <c r="L14" s="111">
        <v>0</v>
      </c>
      <c r="M14" s="111" t="s">
        <v>47</v>
      </c>
      <c r="N14" s="60" t="s">
        <v>37</v>
      </c>
      <c r="O14" s="128"/>
    </row>
    <row r="15" spans="1:16" s="87" customFormat="1" ht="30" customHeight="1">
      <c r="A15" s="153"/>
      <c r="B15" s="154"/>
      <c r="C15" s="108" t="s">
        <v>48</v>
      </c>
      <c r="D15" s="60" t="s">
        <v>49</v>
      </c>
      <c r="E15" s="60" t="s">
        <v>50</v>
      </c>
      <c r="F15" s="111">
        <v>21.55</v>
      </c>
      <c r="G15" s="111">
        <f t="shared" si="0"/>
        <v>21.55</v>
      </c>
      <c r="H15" s="111">
        <v>0</v>
      </c>
      <c r="I15" s="60" t="s">
        <v>17</v>
      </c>
      <c r="J15" s="110">
        <v>0</v>
      </c>
      <c r="K15" s="110" t="s">
        <v>17</v>
      </c>
      <c r="L15" s="111">
        <v>21.55</v>
      </c>
      <c r="M15" s="111" t="s">
        <v>51</v>
      </c>
      <c r="N15" s="60" t="s">
        <v>37</v>
      </c>
      <c r="O15" s="128"/>
    </row>
    <row r="16" spans="1:16" s="87" customFormat="1" ht="39" customHeight="1">
      <c r="A16" s="153"/>
      <c r="B16" s="154"/>
      <c r="C16" s="108" t="s">
        <v>52</v>
      </c>
      <c r="D16" s="60" t="s">
        <v>52</v>
      </c>
      <c r="E16" s="60" t="s">
        <v>29</v>
      </c>
      <c r="F16" s="112">
        <f>G16</f>
        <v>31.818667000000005</v>
      </c>
      <c r="G16" s="109">
        <f t="shared" si="0"/>
        <v>31.818667000000005</v>
      </c>
      <c r="H16" s="111">
        <v>0</v>
      </c>
      <c r="I16" s="60" t="s">
        <v>17</v>
      </c>
      <c r="J16" s="109">
        <f>附件4!G5</f>
        <v>31.818667000000005</v>
      </c>
      <c r="K16" s="64" t="s">
        <v>30</v>
      </c>
      <c r="L16" s="111">
        <v>0</v>
      </c>
      <c r="M16" s="111" t="s">
        <v>53</v>
      </c>
      <c r="N16" s="60" t="s">
        <v>54</v>
      </c>
      <c r="O16" s="128"/>
    </row>
    <row r="17" spans="1:15" s="89" customFormat="1" ht="38.1" customHeight="1">
      <c r="A17" s="105" t="s">
        <v>55</v>
      </c>
      <c r="B17" s="113" t="s">
        <v>56</v>
      </c>
      <c r="C17" s="106" t="s">
        <v>57</v>
      </c>
      <c r="D17" s="103" t="s">
        <v>58</v>
      </c>
      <c r="E17" s="103" t="s">
        <v>59</v>
      </c>
      <c r="F17" s="103">
        <v>162.97999999999999</v>
      </c>
      <c r="G17" s="114">
        <f t="shared" si="0"/>
        <v>34.979999999999997</v>
      </c>
      <c r="H17" s="105">
        <v>0</v>
      </c>
      <c r="I17" s="105" t="s">
        <v>17</v>
      </c>
      <c r="J17" s="103">
        <v>33.58</v>
      </c>
      <c r="K17" s="64" t="s">
        <v>30</v>
      </c>
      <c r="L17" s="120">
        <v>1.4</v>
      </c>
      <c r="M17" s="106" t="s">
        <v>60</v>
      </c>
      <c r="N17" s="60"/>
      <c r="O17" s="128"/>
    </row>
    <row r="18" spans="1:15" s="89" customFormat="1" ht="38.1" customHeight="1">
      <c r="A18" s="169" t="s">
        <v>61</v>
      </c>
      <c r="B18" s="162" t="s">
        <v>62</v>
      </c>
      <c r="C18" s="106" t="s">
        <v>11</v>
      </c>
      <c r="D18" s="103" t="s">
        <v>17</v>
      </c>
      <c r="E18" s="103" t="s">
        <v>17</v>
      </c>
      <c r="F18" s="103">
        <f>SUM(F19:F20)</f>
        <v>3838</v>
      </c>
      <c r="G18" s="114">
        <f t="shared" si="0"/>
        <v>1840.3899999999999</v>
      </c>
      <c r="H18" s="103">
        <f>SUM(H19:H20)</f>
        <v>272.86</v>
      </c>
      <c r="I18" s="103" t="s">
        <v>23</v>
      </c>
      <c r="J18" s="103">
        <f>SUM(J19:J20)</f>
        <v>808.52999999999986</v>
      </c>
      <c r="K18" s="103" t="s">
        <v>23</v>
      </c>
      <c r="L18" s="105">
        <f>SUM(L19:L20)</f>
        <v>759</v>
      </c>
      <c r="M18" s="106" t="s">
        <v>17</v>
      </c>
      <c r="N18" s="60"/>
      <c r="O18" s="128"/>
    </row>
    <row r="19" spans="1:15" s="90" customFormat="1" ht="38.1" customHeight="1">
      <c r="A19" s="170"/>
      <c r="B19" s="163"/>
      <c r="C19" s="108" t="s">
        <v>63</v>
      </c>
      <c r="D19" s="60" t="s">
        <v>28</v>
      </c>
      <c r="E19" s="60" t="s">
        <v>29</v>
      </c>
      <c r="F19" s="60">
        <f>附件3!E6</f>
        <v>3355</v>
      </c>
      <c r="G19" s="60">
        <f t="shared" si="0"/>
        <v>1395.3899999999999</v>
      </c>
      <c r="H19" s="60">
        <f>附件3!G6</f>
        <v>272.86</v>
      </c>
      <c r="I19" s="60" t="s">
        <v>23</v>
      </c>
      <c r="J19" s="60">
        <f>附件3!I6</f>
        <v>808.52999999999986</v>
      </c>
      <c r="K19" s="64" t="s">
        <v>30</v>
      </c>
      <c r="L19" s="60">
        <f>附件3!K6</f>
        <v>314</v>
      </c>
      <c r="M19" s="130" t="s">
        <v>31</v>
      </c>
      <c r="N19" s="60" t="s">
        <v>64</v>
      </c>
      <c r="O19" s="128"/>
    </row>
    <row r="20" spans="1:15" s="90" customFormat="1" ht="38.1" customHeight="1">
      <c r="A20" s="171"/>
      <c r="B20" s="164"/>
      <c r="C20" s="108" t="s">
        <v>65</v>
      </c>
      <c r="D20" s="60" t="s">
        <v>66</v>
      </c>
      <c r="E20" s="60" t="s">
        <v>29</v>
      </c>
      <c r="F20" s="60">
        <v>483</v>
      </c>
      <c r="G20" s="60">
        <f t="shared" si="0"/>
        <v>445</v>
      </c>
      <c r="H20" s="60">
        <v>0</v>
      </c>
      <c r="I20" s="130" t="s">
        <v>17</v>
      </c>
      <c r="J20" s="60">
        <v>0</v>
      </c>
      <c r="K20" s="130" t="s">
        <v>17</v>
      </c>
      <c r="L20" s="60">
        <f>附件3!L6</f>
        <v>445</v>
      </c>
      <c r="M20" s="130" t="s">
        <v>31</v>
      </c>
      <c r="N20" s="60" t="s">
        <v>64</v>
      </c>
      <c r="O20" s="128"/>
    </row>
    <row r="21" spans="1:15" s="91" customFormat="1" ht="27.95" customHeight="1">
      <c r="A21" s="153" t="s">
        <v>67</v>
      </c>
      <c r="B21" s="154" t="s">
        <v>68</v>
      </c>
      <c r="C21" s="106" t="s">
        <v>11</v>
      </c>
      <c r="D21" s="103">
        <f>SUM(D22:D23)</f>
        <v>0</v>
      </c>
      <c r="E21" s="103" t="s">
        <v>17</v>
      </c>
      <c r="F21" s="103">
        <f>SUM(F22:F23)</f>
        <v>349.66399999999999</v>
      </c>
      <c r="G21" s="114">
        <f t="shared" ref="G21:G36" si="1">H21+L21+J21</f>
        <v>337.26400000000001</v>
      </c>
      <c r="H21" s="103">
        <f>SUM(H22:H23)</f>
        <v>0</v>
      </c>
      <c r="I21" s="103" t="s">
        <v>17</v>
      </c>
      <c r="J21" s="103">
        <f>SUM(J22:J23)</f>
        <v>0</v>
      </c>
      <c r="K21" s="105" t="s">
        <v>17</v>
      </c>
      <c r="L21" s="105">
        <f>SUM(L22:L23)</f>
        <v>337.26400000000001</v>
      </c>
      <c r="M21" s="105" t="s">
        <v>17</v>
      </c>
      <c r="N21" s="106"/>
      <c r="O21" s="128"/>
    </row>
    <row r="22" spans="1:15" s="92" customFormat="1" ht="39" customHeight="1">
      <c r="A22" s="153"/>
      <c r="B22" s="154"/>
      <c r="C22" s="108" t="s">
        <v>69</v>
      </c>
      <c r="D22" s="60" t="s">
        <v>70</v>
      </c>
      <c r="E22" s="60" t="s">
        <v>71</v>
      </c>
      <c r="F22" s="60">
        <v>167.66399999999999</v>
      </c>
      <c r="G22" s="111">
        <f t="shared" si="1"/>
        <v>167.66399999999999</v>
      </c>
      <c r="H22" s="60">
        <v>0</v>
      </c>
      <c r="I22" s="60" t="s">
        <v>17</v>
      </c>
      <c r="J22" s="60">
        <v>0</v>
      </c>
      <c r="K22" s="105" t="s">
        <v>17</v>
      </c>
      <c r="L22" s="60">
        <v>167.66399999999999</v>
      </c>
      <c r="M22" s="159" t="s">
        <v>72</v>
      </c>
      <c r="N22" s="60"/>
      <c r="O22" s="128"/>
    </row>
    <row r="23" spans="1:15" s="92" customFormat="1" ht="39" customHeight="1">
      <c r="A23" s="153"/>
      <c r="B23" s="154"/>
      <c r="C23" s="115" t="s">
        <v>73</v>
      </c>
      <c r="D23" s="115" t="s">
        <v>74</v>
      </c>
      <c r="E23" s="60" t="s">
        <v>75</v>
      </c>
      <c r="F23" s="60">
        <v>182</v>
      </c>
      <c r="G23" s="111">
        <f t="shared" si="1"/>
        <v>169.6</v>
      </c>
      <c r="H23" s="60">
        <v>0</v>
      </c>
      <c r="I23" s="60" t="s">
        <v>17</v>
      </c>
      <c r="J23" s="60">
        <v>0</v>
      </c>
      <c r="K23" s="105" t="s">
        <v>17</v>
      </c>
      <c r="L23" s="60">
        <f>182-13+0.6</f>
        <v>169.6</v>
      </c>
      <c r="M23" s="159"/>
      <c r="N23" s="60"/>
      <c r="O23" s="128"/>
    </row>
    <row r="24" spans="1:15" s="91" customFormat="1" ht="30" customHeight="1">
      <c r="A24" s="153" t="s">
        <v>76</v>
      </c>
      <c r="B24" s="154" t="s">
        <v>77</v>
      </c>
      <c r="C24" s="106" t="s">
        <v>11</v>
      </c>
      <c r="D24" s="103" t="s">
        <v>17</v>
      </c>
      <c r="E24" s="103" t="s">
        <v>17</v>
      </c>
      <c r="F24" s="104">
        <v>1631</v>
      </c>
      <c r="G24" s="107">
        <f t="shared" si="1"/>
        <v>2141.3626859999999</v>
      </c>
      <c r="H24" s="104">
        <f>SUM(H25:H32)</f>
        <v>1773.2106590000001</v>
      </c>
      <c r="I24" s="103" t="s">
        <v>17</v>
      </c>
      <c r="J24" s="104">
        <f>SUM(J25:J32)</f>
        <v>323.062477</v>
      </c>
      <c r="K24" s="103" t="s">
        <v>17</v>
      </c>
      <c r="L24" s="104">
        <f>SUM(L25:L32)</f>
        <v>45.089550000000003</v>
      </c>
      <c r="M24" s="105"/>
      <c r="N24" s="60"/>
      <c r="O24" s="128"/>
    </row>
    <row r="25" spans="1:15" s="91" customFormat="1" ht="24" customHeight="1">
      <c r="A25" s="153"/>
      <c r="B25" s="154"/>
      <c r="C25" s="67" t="s">
        <v>78</v>
      </c>
      <c r="D25" s="156" t="s">
        <v>39</v>
      </c>
      <c r="E25" s="155" t="s">
        <v>40</v>
      </c>
      <c r="F25" s="60">
        <v>246</v>
      </c>
      <c r="G25" s="109">
        <f t="shared" si="1"/>
        <v>299.362686</v>
      </c>
      <c r="H25" s="81">
        <f>101.14891+107.378549+43.7+0.5432+0.44</f>
        <v>253.21065900000002</v>
      </c>
      <c r="I25" s="131" t="s">
        <v>661</v>
      </c>
      <c r="J25" s="81">
        <f>0.592477+0.47</f>
        <v>1.0624769999999999</v>
      </c>
      <c r="K25" s="135" t="s">
        <v>662</v>
      </c>
      <c r="L25" s="81">
        <f>44.38105+0.7085</f>
        <v>45.089550000000003</v>
      </c>
      <c r="M25" s="111" t="s">
        <v>79</v>
      </c>
      <c r="N25" s="132"/>
      <c r="O25" s="128"/>
    </row>
    <row r="26" spans="1:15" s="91" customFormat="1" ht="24" customHeight="1">
      <c r="A26" s="153"/>
      <c r="B26" s="154"/>
      <c r="C26" s="67" t="s">
        <v>80</v>
      </c>
      <c r="D26" s="156"/>
      <c r="E26" s="155"/>
      <c r="F26" s="60">
        <f t="shared" ref="F26:F32" si="2">G26</f>
        <v>400</v>
      </c>
      <c r="G26" s="111">
        <f t="shared" si="1"/>
        <v>400</v>
      </c>
      <c r="H26" s="60">
        <v>305</v>
      </c>
      <c r="I26" s="135" t="s">
        <v>663</v>
      </c>
      <c r="J26" s="60">
        <v>95</v>
      </c>
      <c r="K26" s="64" t="s">
        <v>30</v>
      </c>
      <c r="L26" s="60">
        <v>0</v>
      </c>
      <c r="M26" s="111" t="s">
        <v>81</v>
      </c>
      <c r="N26" s="132"/>
      <c r="O26" s="128"/>
    </row>
    <row r="27" spans="1:15" s="91" customFormat="1" ht="24" customHeight="1">
      <c r="A27" s="153"/>
      <c r="B27" s="154"/>
      <c r="C27" s="67" t="s">
        <v>82</v>
      </c>
      <c r="D27" s="156"/>
      <c r="E27" s="155"/>
      <c r="F27" s="60">
        <f t="shared" si="2"/>
        <v>175</v>
      </c>
      <c r="G27" s="111">
        <f t="shared" si="1"/>
        <v>175</v>
      </c>
      <c r="H27" s="60">
        <v>175</v>
      </c>
      <c r="I27" s="64" t="s">
        <v>23</v>
      </c>
      <c r="J27" s="60">
        <v>0</v>
      </c>
      <c r="K27" s="60" t="s">
        <v>17</v>
      </c>
      <c r="L27" s="60">
        <v>0</v>
      </c>
      <c r="M27" s="111" t="s">
        <v>83</v>
      </c>
      <c r="N27" s="132"/>
      <c r="O27" s="128"/>
    </row>
    <row r="28" spans="1:15" s="91" customFormat="1" ht="24" customHeight="1">
      <c r="A28" s="153"/>
      <c r="B28" s="154"/>
      <c r="C28" s="67" t="s">
        <v>38</v>
      </c>
      <c r="D28" s="156"/>
      <c r="E28" s="155"/>
      <c r="F28" s="60">
        <f t="shared" si="2"/>
        <v>400</v>
      </c>
      <c r="G28" s="111">
        <f t="shared" si="1"/>
        <v>400</v>
      </c>
      <c r="H28" s="60">
        <v>355</v>
      </c>
      <c r="I28" s="64" t="s">
        <v>23</v>
      </c>
      <c r="J28" s="60">
        <v>45</v>
      </c>
      <c r="K28" s="60" t="s">
        <v>17</v>
      </c>
      <c r="L28" s="60">
        <v>0</v>
      </c>
      <c r="M28" s="111" t="s">
        <v>41</v>
      </c>
      <c r="N28" s="132"/>
      <c r="O28" s="128"/>
    </row>
    <row r="29" spans="1:15" s="91" customFormat="1" ht="24" customHeight="1">
      <c r="A29" s="153"/>
      <c r="B29" s="154"/>
      <c r="C29" s="67" t="s">
        <v>42</v>
      </c>
      <c r="D29" s="156"/>
      <c r="E29" s="155"/>
      <c r="F29" s="60">
        <f t="shared" si="2"/>
        <v>167</v>
      </c>
      <c r="G29" s="111">
        <f t="shared" si="1"/>
        <v>167</v>
      </c>
      <c r="H29" s="110">
        <v>125</v>
      </c>
      <c r="I29" s="64" t="s">
        <v>23</v>
      </c>
      <c r="J29" s="60">
        <v>42</v>
      </c>
      <c r="K29" s="64" t="s">
        <v>30</v>
      </c>
      <c r="L29" s="60">
        <v>0</v>
      </c>
      <c r="M29" s="111" t="s">
        <v>43</v>
      </c>
      <c r="N29" s="132"/>
      <c r="O29" s="128"/>
    </row>
    <row r="30" spans="1:15" s="91" customFormat="1" ht="24" customHeight="1">
      <c r="A30" s="153"/>
      <c r="B30" s="154"/>
      <c r="C30" s="67" t="s">
        <v>46</v>
      </c>
      <c r="D30" s="156"/>
      <c r="E30" s="155"/>
      <c r="F30" s="60">
        <f t="shared" si="2"/>
        <v>190</v>
      </c>
      <c r="G30" s="111">
        <f t="shared" si="1"/>
        <v>190</v>
      </c>
      <c r="H30" s="110">
        <v>190</v>
      </c>
      <c r="I30" s="64" t="s">
        <v>23</v>
      </c>
      <c r="J30" s="60">
        <v>0</v>
      </c>
      <c r="K30" s="60" t="s">
        <v>17</v>
      </c>
      <c r="L30" s="60">
        <v>0</v>
      </c>
      <c r="M30" s="111" t="s">
        <v>47</v>
      </c>
      <c r="N30" s="132"/>
      <c r="O30" s="128"/>
    </row>
    <row r="31" spans="1:15" s="91" customFormat="1" ht="24" customHeight="1">
      <c r="A31" s="153"/>
      <c r="B31" s="154"/>
      <c r="C31" s="67" t="s">
        <v>84</v>
      </c>
      <c r="D31" s="156"/>
      <c r="E31" s="155"/>
      <c r="F31" s="60">
        <f t="shared" si="2"/>
        <v>180</v>
      </c>
      <c r="G31" s="111">
        <f t="shared" si="1"/>
        <v>180</v>
      </c>
      <c r="H31" s="110">
        <v>120</v>
      </c>
      <c r="I31" s="64" t="s">
        <v>23</v>
      </c>
      <c r="J31" s="60">
        <v>60</v>
      </c>
      <c r="K31" s="64" t="s">
        <v>30</v>
      </c>
      <c r="L31" s="60">
        <v>0</v>
      </c>
      <c r="M31" s="111" t="s">
        <v>85</v>
      </c>
      <c r="N31" s="132"/>
      <c r="O31" s="128"/>
    </row>
    <row r="32" spans="1:15" s="88" customFormat="1" ht="24" customHeight="1">
      <c r="A32" s="153"/>
      <c r="B32" s="154"/>
      <c r="C32" s="67" t="s">
        <v>44</v>
      </c>
      <c r="D32" s="156"/>
      <c r="E32" s="155"/>
      <c r="F32" s="60">
        <f t="shared" si="2"/>
        <v>330</v>
      </c>
      <c r="G32" s="111">
        <f t="shared" si="1"/>
        <v>330</v>
      </c>
      <c r="H32" s="110">
        <v>250</v>
      </c>
      <c r="I32" s="64" t="s">
        <v>23</v>
      </c>
      <c r="J32" s="60">
        <v>80</v>
      </c>
      <c r="K32" s="64" t="s">
        <v>30</v>
      </c>
      <c r="L32" s="60">
        <v>0</v>
      </c>
      <c r="M32" s="111" t="s">
        <v>45</v>
      </c>
      <c r="N32" s="132"/>
      <c r="O32" s="128"/>
    </row>
    <row r="33" spans="1:15" s="88" customFormat="1" ht="46.5" customHeight="1">
      <c r="A33" s="153" t="s">
        <v>647</v>
      </c>
      <c r="B33" s="154" t="s">
        <v>641</v>
      </c>
      <c r="C33" s="106" t="s">
        <v>11</v>
      </c>
      <c r="D33" s="103" t="s">
        <v>17</v>
      </c>
      <c r="E33" s="103" t="s">
        <v>17</v>
      </c>
      <c r="F33" s="229">
        <v>2375</v>
      </c>
      <c r="G33" s="230">
        <f t="shared" si="1"/>
        <v>855</v>
      </c>
      <c r="H33" s="229">
        <f>SUM(H34:H34)</f>
        <v>350</v>
      </c>
      <c r="I33" s="103" t="s">
        <v>17</v>
      </c>
      <c r="J33" s="103">
        <f>SUM(J34:J34)</f>
        <v>505</v>
      </c>
      <c r="K33" s="103" t="s">
        <v>17</v>
      </c>
      <c r="L33" s="104">
        <f>SUM(L34:L34)</f>
        <v>0</v>
      </c>
      <c r="M33" s="105"/>
      <c r="N33" s="60"/>
      <c r="O33" s="128"/>
    </row>
    <row r="34" spans="1:15" s="88" customFormat="1" ht="46.5" customHeight="1">
      <c r="A34" s="153"/>
      <c r="B34" s="154"/>
      <c r="C34" s="134" t="s">
        <v>642</v>
      </c>
      <c r="D34" s="67" t="s">
        <v>643</v>
      </c>
      <c r="E34" s="60" t="s">
        <v>644</v>
      </c>
      <c r="F34" s="60">
        <v>2375</v>
      </c>
      <c r="G34" s="109">
        <f t="shared" si="1"/>
        <v>855</v>
      </c>
      <c r="H34" s="81">
        <v>350</v>
      </c>
      <c r="I34" s="135" t="s">
        <v>23</v>
      </c>
      <c r="J34" s="81">
        <v>505</v>
      </c>
      <c r="K34" s="135" t="s">
        <v>30</v>
      </c>
      <c r="L34" s="81">
        <v>0</v>
      </c>
      <c r="M34" s="111" t="s">
        <v>645</v>
      </c>
      <c r="N34" s="132" t="s">
        <v>646</v>
      </c>
      <c r="O34" s="128"/>
    </row>
    <row r="35" spans="1:15" s="89" customFormat="1" ht="33" customHeight="1">
      <c r="A35" s="105" t="s">
        <v>648</v>
      </c>
      <c r="B35" s="113" t="s">
        <v>86</v>
      </c>
      <c r="C35" s="106" t="s">
        <v>48</v>
      </c>
      <c r="D35" s="103" t="s">
        <v>49</v>
      </c>
      <c r="E35" s="103" t="s">
        <v>50</v>
      </c>
      <c r="F35" s="103">
        <v>230</v>
      </c>
      <c r="G35" s="114">
        <f t="shared" si="1"/>
        <v>28.58</v>
      </c>
      <c r="H35" s="103">
        <v>0</v>
      </c>
      <c r="I35" s="103" t="s">
        <v>17</v>
      </c>
      <c r="J35" s="103">
        <v>0</v>
      </c>
      <c r="K35" s="103" t="s">
        <v>17</v>
      </c>
      <c r="L35" s="103">
        <v>28.58</v>
      </c>
      <c r="M35" s="105" t="s">
        <v>51</v>
      </c>
      <c r="N35" s="103"/>
      <c r="O35" s="128"/>
    </row>
    <row r="36" spans="1:15" s="93" customFormat="1" ht="27.95" customHeight="1">
      <c r="A36" s="153" t="s">
        <v>649</v>
      </c>
      <c r="B36" s="154" t="s">
        <v>87</v>
      </c>
      <c r="C36" s="116" t="s">
        <v>11</v>
      </c>
      <c r="D36" s="103" t="s">
        <v>17</v>
      </c>
      <c r="E36" s="103" t="s">
        <v>17</v>
      </c>
      <c r="F36" s="103">
        <f>SUM(F37:F39)</f>
        <v>60.881999999999998</v>
      </c>
      <c r="G36" s="114">
        <f t="shared" si="1"/>
        <v>61.477499999999999</v>
      </c>
      <c r="H36" s="103">
        <f>SUM(H37:H39)</f>
        <v>0</v>
      </c>
      <c r="I36" s="103" t="s">
        <v>17</v>
      </c>
      <c r="J36" s="105">
        <f>SUM(J37:J39)</f>
        <v>0</v>
      </c>
      <c r="K36" s="103" t="s">
        <v>17</v>
      </c>
      <c r="L36" s="103">
        <f>SUM(L37:L39)</f>
        <v>61.477499999999999</v>
      </c>
      <c r="M36" s="103" t="s">
        <v>17</v>
      </c>
      <c r="N36" s="60"/>
      <c r="O36" s="128"/>
    </row>
    <row r="37" spans="1:15" s="87" customFormat="1" ht="27.95" customHeight="1">
      <c r="A37" s="153"/>
      <c r="B37" s="154"/>
      <c r="C37" s="108" t="s">
        <v>57</v>
      </c>
      <c r="D37" s="60" t="s">
        <v>88</v>
      </c>
      <c r="E37" s="60" t="s">
        <v>59</v>
      </c>
      <c r="F37" s="60">
        <f>G37</f>
        <v>51.9</v>
      </c>
      <c r="G37" s="111">
        <f t="shared" ref="G37:G63" si="3">H37+L37+J37</f>
        <v>51.9</v>
      </c>
      <c r="H37" s="60">
        <v>0</v>
      </c>
      <c r="I37" s="60" t="s">
        <v>17</v>
      </c>
      <c r="J37" s="60">
        <v>0</v>
      </c>
      <c r="K37" s="60" t="s">
        <v>17</v>
      </c>
      <c r="L37" s="60">
        <v>51.9</v>
      </c>
      <c r="M37" s="110" t="s">
        <v>51</v>
      </c>
      <c r="N37" s="132"/>
      <c r="O37" s="128"/>
    </row>
    <row r="38" spans="1:15" s="87" customFormat="1" ht="27.95" customHeight="1">
      <c r="A38" s="153"/>
      <c r="B38" s="154"/>
      <c r="C38" s="117" t="s">
        <v>89</v>
      </c>
      <c r="D38" s="60" t="s">
        <v>90</v>
      </c>
      <c r="E38" s="60" t="s">
        <v>91</v>
      </c>
      <c r="F38" s="60">
        <f>G38</f>
        <v>6.6</v>
      </c>
      <c r="G38" s="111">
        <f t="shared" si="3"/>
        <v>6.6</v>
      </c>
      <c r="H38" s="60">
        <v>0</v>
      </c>
      <c r="I38" s="60" t="s">
        <v>17</v>
      </c>
      <c r="J38" s="60">
        <v>0</v>
      </c>
      <c r="K38" s="60" t="s">
        <v>17</v>
      </c>
      <c r="L38" s="60">
        <v>6.6</v>
      </c>
      <c r="M38" s="60" t="s">
        <v>51</v>
      </c>
      <c r="N38" s="132"/>
      <c r="O38" s="128"/>
    </row>
    <row r="39" spans="1:15" s="87" customFormat="1" ht="27.95" customHeight="1">
      <c r="A39" s="153"/>
      <c r="B39" s="154"/>
      <c r="C39" s="117" t="s">
        <v>92</v>
      </c>
      <c r="D39" s="60" t="s">
        <v>93</v>
      </c>
      <c r="E39" s="60" t="s">
        <v>71</v>
      </c>
      <c r="F39" s="60">
        <v>2.3820000000000001</v>
      </c>
      <c r="G39" s="111">
        <f t="shared" si="3"/>
        <v>2.9775</v>
      </c>
      <c r="H39" s="60">
        <v>0</v>
      </c>
      <c r="I39" s="60" t="s">
        <v>17</v>
      </c>
      <c r="J39" s="60">
        <v>0</v>
      </c>
      <c r="K39" s="60" t="s">
        <v>17</v>
      </c>
      <c r="L39" s="60">
        <f>2.382+0.5955</f>
        <v>2.9775</v>
      </c>
      <c r="M39" s="60" t="s">
        <v>51</v>
      </c>
      <c r="N39" s="132"/>
      <c r="O39" s="128"/>
    </row>
    <row r="40" spans="1:15" s="88" customFormat="1" ht="26.1" customHeight="1">
      <c r="A40" s="153" t="s">
        <v>650</v>
      </c>
      <c r="B40" s="154" t="s">
        <v>94</v>
      </c>
      <c r="C40" s="118" t="s">
        <v>11</v>
      </c>
      <c r="D40" s="103" t="s">
        <v>17</v>
      </c>
      <c r="E40" s="103" t="s">
        <v>17</v>
      </c>
      <c r="F40" s="103">
        <f>SUM(F41:F43)</f>
        <v>465</v>
      </c>
      <c r="G40" s="114">
        <f t="shared" si="3"/>
        <v>465</v>
      </c>
      <c r="H40" s="103">
        <f>SUM(H41:H43)</f>
        <v>120</v>
      </c>
      <c r="I40" s="64" t="s">
        <v>23</v>
      </c>
      <c r="J40" s="103">
        <f>SUM(J41:J43)</f>
        <v>0</v>
      </c>
      <c r="K40" s="103"/>
      <c r="L40" s="103">
        <f>SUM(L41:L43)</f>
        <v>345</v>
      </c>
      <c r="M40" s="103" t="s">
        <v>17</v>
      </c>
      <c r="N40" s="132"/>
      <c r="O40" s="128"/>
    </row>
    <row r="41" spans="1:15" s="87" customFormat="1" ht="42" customHeight="1">
      <c r="A41" s="153"/>
      <c r="B41" s="154"/>
      <c r="C41" s="119" t="s">
        <v>95</v>
      </c>
      <c r="D41" s="57" t="s">
        <v>96</v>
      </c>
      <c r="E41" s="60" t="s">
        <v>29</v>
      </c>
      <c r="F41" s="60">
        <v>50</v>
      </c>
      <c r="G41" s="111">
        <f t="shared" si="3"/>
        <v>50</v>
      </c>
      <c r="H41" s="60">
        <v>50</v>
      </c>
      <c r="I41" s="64" t="s">
        <v>23</v>
      </c>
      <c r="J41" s="60">
        <v>0</v>
      </c>
      <c r="K41" s="60" t="s">
        <v>17</v>
      </c>
      <c r="L41" s="60">
        <v>0</v>
      </c>
      <c r="M41" s="149" t="s">
        <v>97</v>
      </c>
      <c r="N41" s="132"/>
      <c r="O41" s="128"/>
    </row>
    <row r="42" spans="1:15" s="87" customFormat="1" ht="42" customHeight="1">
      <c r="A42" s="153"/>
      <c r="B42" s="154"/>
      <c r="C42" s="117" t="s">
        <v>98</v>
      </c>
      <c r="D42" s="57" t="s">
        <v>99</v>
      </c>
      <c r="E42" s="60" t="s">
        <v>29</v>
      </c>
      <c r="F42" s="60">
        <v>70</v>
      </c>
      <c r="G42" s="111">
        <f t="shared" si="3"/>
        <v>70</v>
      </c>
      <c r="H42" s="60">
        <v>70</v>
      </c>
      <c r="I42" s="64" t="s">
        <v>23</v>
      </c>
      <c r="J42" s="60">
        <v>0</v>
      </c>
      <c r="K42" s="60" t="s">
        <v>17</v>
      </c>
      <c r="L42" s="60">
        <v>0</v>
      </c>
      <c r="M42" s="160"/>
      <c r="N42" s="132"/>
      <c r="O42" s="128"/>
    </row>
    <row r="43" spans="1:15" s="87" customFormat="1" ht="42" customHeight="1">
      <c r="A43" s="153"/>
      <c r="B43" s="154"/>
      <c r="C43" s="33" t="s">
        <v>100</v>
      </c>
      <c r="D43" s="57" t="s">
        <v>101</v>
      </c>
      <c r="E43" s="60" t="s">
        <v>29</v>
      </c>
      <c r="F43" s="60">
        <v>345</v>
      </c>
      <c r="G43" s="111">
        <f t="shared" si="3"/>
        <v>345</v>
      </c>
      <c r="H43" s="60">
        <v>0</v>
      </c>
      <c r="I43" s="60" t="s">
        <v>17</v>
      </c>
      <c r="J43" s="60">
        <v>0</v>
      </c>
      <c r="K43" s="60" t="s">
        <v>17</v>
      </c>
      <c r="L43" s="60">
        <v>345</v>
      </c>
      <c r="M43" s="150"/>
      <c r="N43" s="132"/>
      <c r="O43" s="128"/>
    </row>
    <row r="44" spans="1:15" s="86" customFormat="1" ht="27" customHeight="1">
      <c r="A44" s="161" t="s">
        <v>102</v>
      </c>
      <c r="B44" s="165" t="s">
        <v>103</v>
      </c>
      <c r="C44" s="116" t="s">
        <v>11</v>
      </c>
      <c r="D44" s="103" t="s">
        <v>17</v>
      </c>
      <c r="E44" s="103" t="s">
        <v>17</v>
      </c>
      <c r="F44" s="120">
        <f>SUM(F45:F61)</f>
        <v>427</v>
      </c>
      <c r="G44" s="107">
        <f t="shared" si="3"/>
        <v>419.88437099999999</v>
      </c>
      <c r="H44" s="121">
        <f>SUM(H45:H61)</f>
        <v>283.19027399999999</v>
      </c>
      <c r="I44" s="103" t="s">
        <v>17</v>
      </c>
      <c r="J44" s="121">
        <f>SUM(J45:J61)</f>
        <v>99.694096999999999</v>
      </c>
      <c r="K44" s="103" t="s">
        <v>17</v>
      </c>
      <c r="L44" s="103">
        <f>SUM(L45:L61)</f>
        <v>37</v>
      </c>
      <c r="M44" s="103" t="s">
        <v>17</v>
      </c>
      <c r="N44" s="103"/>
      <c r="O44" s="128"/>
    </row>
    <row r="45" spans="1:15" s="94" customFormat="1" ht="29.1" customHeight="1">
      <c r="A45" s="161"/>
      <c r="B45" s="166"/>
      <c r="C45" s="67" t="s">
        <v>104</v>
      </c>
      <c r="D45" s="67" t="s">
        <v>105</v>
      </c>
      <c r="E45" s="155" t="s">
        <v>106</v>
      </c>
      <c r="F45" s="60">
        <v>43</v>
      </c>
      <c r="G45" s="122">
        <f t="shared" si="3"/>
        <v>42.884371000000002</v>
      </c>
      <c r="H45" s="123">
        <f>16.190274</f>
        <v>16.190273999999999</v>
      </c>
      <c r="I45" s="64" t="s">
        <v>107</v>
      </c>
      <c r="J45" s="123">
        <f>9.181333+11.6+5.912764</f>
        <v>26.694096999999999</v>
      </c>
      <c r="K45" s="64" t="s">
        <v>108</v>
      </c>
      <c r="L45" s="60">
        <v>0</v>
      </c>
      <c r="M45" s="110" t="s">
        <v>53</v>
      </c>
      <c r="N45" s="60"/>
      <c r="O45" s="128"/>
    </row>
    <row r="46" spans="1:15" s="94" customFormat="1" ht="29.1" customHeight="1">
      <c r="A46" s="161"/>
      <c r="B46" s="166"/>
      <c r="C46" s="67" t="s">
        <v>109</v>
      </c>
      <c r="D46" s="67" t="s">
        <v>110</v>
      </c>
      <c r="E46" s="155"/>
      <c r="F46" s="60">
        <v>25</v>
      </c>
      <c r="G46" s="111">
        <f t="shared" si="3"/>
        <v>25</v>
      </c>
      <c r="H46" s="60">
        <v>25</v>
      </c>
      <c r="I46" s="64" t="s">
        <v>111</v>
      </c>
      <c r="J46" s="60">
        <v>0</v>
      </c>
      <c r="K46" s="60" t="s">
        <v>17</v>
      </c>
      <c r="L46" s="60">
        <v>0</v>
      </c>
      <c r="M46" s="110" t="s">
        <v>53</v>
      </c>
      <c r="N46" s="60"/>
      <c r="O46" s="128"/>
    </row>
    <row r="47" spans="1:15" s="94" customFormat="1" ht="29.1" customHeight="1">
      <c r="A47" s="161"/>
      <c r="B47" s="166"/>
      <c r="C47" s="67" t="s">
        <v>112</v>
      </c>
      <c r="D47" s="67" t="s">
        <v>113</v>
      </c>
      <c r="E47" s="155"/>
      <c r="F47" s="60">
        <v>32</v>
      </c>
      <c r="G47" s="111">
        <f t="shared" si="3"/>
        <v>32</v>
      </c>
      <c r="H47" s="60">
        <v>32</v>
      </c>
      <c r="I47" s="64" t="s">
        <v>23</v>
      </c>
      <c r="J47" s="60">
        <v>0</v>
      </c>
      <c r="K47" s="64" t="s">
        <v>114</v>
      </c>
      <c r="L47" s="60">
        <v>0</v>
      </c>
      <c r="M47" s="110" t="s">
        <v>53</v>
      </c>
      <c r="N47" s="60"/>
      <c r="O47" s="128"/>
    </row>
    <row r="48" spans="1:15" s="94" customFormat="1" ht="29.1" customHeight="1">
      <c r="A48" s="161"/>
      <c r="B48" s="166"/>
      <c r="C48" s="67" t="s">
        <v>115</v>
      </c>
      <c r="D48" s="67" t="s">
        <v>116</v>
      </c>
      <c r="E48" s="155"/>
      <c r="F48" s="60">
        <v>18</v>
      </c>
      <c r="G48" s="111">
        <f t="shared" si="3"/>
        <v>18</v>
      </c>
      <c r="H48" s="60">
        <v>0</v>
      </c>
      <c r="I48" s="64" t="s">
        <v>23</v>
      </c>
      <c r="J48" s="60">
        <v>18</v>
      </c>
      <c r="K48" s="64" t="s">
        <v>30</v>
      </c>
      <c r="L48" s="60">
        <v>0</v>
      </c>
      <c r="M48" s="110" t="s">
        <v>53</v>
      </c>
      <c r="N48" s="60"/>
      <c r="O48" s="128"/>
    </row>
    <row r="49" spans="1:15" s="94" customFormat="1" ht="29.1" customHeight="1">
      <c r="A49" s="161"/>
      <c r="B49" s="166"/>
      <c r="C49" s="67" t="s">
        <v>117</v>
      </c>
      <c r="D49" s="67" t="s">
        <v>118</v>
      </c>
      <c r="E49" s="155"/>
      <c r="F49" s="60">
        <v>37</v>
      </c>
      <c r="G49" s="111">
        <f t="shared" si="3"/>
        <v>37</v>
      </c>
      <c r="H49" s="60">
        <v>37</v>
      </c>
      <c r="I49" s="60" t="s">
        <v>107</v>
      </c>
      <c r="J49" s="60">
        <v>0</v>
      </c>
      <c r="K49" s="64" t="s">
        <v>30</v>
      </c>
      <c r="L49" s="60">
        <v>0</v>
      </c>
      <c r="M49" s="110" t="s">
        <v>53</v>
      </c>
      <c r="N49" s="60"/>
      <c r="O49" s="128"/>
    </row>
    <row r="50" spans="1:15" s="94" customFormat="1" ht="29.1" customHeight="1">
      <c r="A50" s="161"/>
      <c r="B50" s="166"/>
      <c r="C50" s="67" t="s">
        <v>119</v>
      </c>
      <c r="D50" s="67" t="s">
        <v>120</v>
      </c>
      <c r="E50" s="155"/>
      <c r="F50" s="60">
        <v>5</v>
      </c>
      <c r="G50" s="111">
        <f t="shared" si="3"/>
        <v>5</v>
      </c>
      <c r="H50" s="60">
        <v>0</v>
      </c>
      <c r="I50" s="60" t="s">
        <v>17</v>
      </c>
      <c r="J50" s="60">
        <v>5</v>
      </c>
      <c r="K50" s="64" t="s">
        <v>30</v>
      </c>
      <c r="L50" s="60">
        <v>0</v>
      </c>
      <c r="M50" s="110" t="s">
        <v>53</v>
      </c>
      <c r="N50" s="60"/>
      <c r="O50" s="128"/>
    </row>
    <row r="51" spans="1:15" s="94" customFormat="1" ht="29.1" customHeight="1">
      <c r="A51" s="161"/>
      <c r="B51" s="166"/>
      <c r="C51" s="67" t="s">
        <v>121</v>
      </c>
      <c r="D51" s="67" t="s">
        <v>122</v>
      </c>
      <c r="E51" s="155"/>
      <c r="F51" s="60">
        <v>30</v>
      </c>
      <c r="G51" s="111">
        <f t="shared" si="3"/>
        <v>30</v>
      </c>
      <c r="H51" s="60">
        <v>30</v>
      </c>
      <c r="I51" s="64" t="s">
        <v>23</v>
      </c>
      <c r="J51" s="60">
        <v>0</v>
      </c>
      <c r="K51" s="64" t="s">
        <v>30</v>
      </c>
      <c r="L51" s="60">
        <v>0</v>
      </c>
      <c r="M51" s="110" t="s">
        <v>53</v>
      </c>
      <c r="N51" s="60"/>
      <c r="O51" s="128"/>
    </row>
    <row r="52" spans="1:15" s="94" customFormat="1" ht="29.1" customHeight="1">
      <c r="A52" s="161"/>
      <c r="B52" s="166"/>
      <c r="C52" s="67" t="s">
        <v>123</v>
      </c>
      <c r="D52" s="67" t="s">
        <v>124</v>
      </c>
      <c r="E52" s="155"/>
      <c r="F52" s="60">
        <v>5</v>
      </c>
      <c r="G52" s="111">
        <f t="shared" si="3"/>
        <v>5</v>
      </c>
      <c r="H52" s="60">
        <v>0</v>
      </c>
      <c r="I52" s="60" t="s">
        <v>17</v>
      </c>
      <c r="J52" s="60">
        <v>5</v>
      </c>
      <c r="K52" s="64" t="s">
        <v>30</v>
      </c>
      <c r="L52" s="60">
        <v>0</v>
      </c>
      <c r="M52" s="110" t="s">
        <v>53</v>
      </c>
      <c r="N52" s="60"/>
      <c r="O52" s="128"/>
    </row>
    <row r="53" spans="1:15" s="94" customFormat="1" ht="29.1" customHeight="1">
      <c r="A53" s="161"/>
      <c r="B53" s="166"/>
      <c r="C53" s="67" t="s">
        <v>125</v>
      </c>
      <c r="D53" s="67" t="s">
        <v>126</v>
      </c>
      <c r="E53" s="155"/>
      <c r="F53" s="60">
        <v>22</v>
      </c>
      <c r="G53" s="111">
        <f t="shared" si="3"/>
        <v>22</v>
      </c>
      <c r="H53" s="60">
        <v>22</v>
      </c>
      <c r="I53" s="64" t="s">
        <v>111</v>
      </c>
      <c r="J53" s="60">
        <v>0</v>
      </c>
      <c r="K53" s="60" t="s">
        <v>17</v>
      </c>
      <c r="L53" s="60">
        <v>0</v>
      </c>
      <c r="M53" s="110" t="s">
        <v>53</v>
      </c>
      <c r="N53" s="60"/>
      <c r="O53" s="128"/>
    </row>
    <row r="54" spans="1:15" s="94" customFormat="1" ht="29.1" customHeight="1">
      <c r="A54" s="161"/>
      <c r="B54" s="166"/>
      <c r="C54" s="67" t="s">
        <v>127</v>
      </c>
      <c r="D54" s="124" t="s">
        <v>128</v>
      </c>
      <c r="E54" s="155"/>
      <c r="F54" s="60">
        <v>34</v>
      </c>
      <c r="G54" s="111">
        <f t="shared" si="3"/>
        <v>34</v>
      </c>
      <c r="H54" s="60">
        <v>34</v>
      </c>
      <c r="I54" s="64" t="s">
        <v>23</v>
      </c>
      <c r="J54" s="60">
        <v>0</v>
      </c>
      <c r="K54" s="60" t="s">
        <v>17</v>
      </c>
      <c r="L54" s="60">
        <v>0</v>
      </c>
      <c r="M54" s="110" t="s">
        <v>53</v>
      </c>
      <c r="N54" s="60"/>
      <c r="O54" s="128"/>
    </row>
    <row r="55" spans="1:15" s="94" customFormat="1" ht="29.1" customHeight="1">
      <c r="A55" s="161"/>
      <c r="B55" s="166"/>
      <c r="C55" s="67" t="s">
        <v>129</v>
      </c>
      <c r="D55" s="67" t="s">
        <v>130</v>
      </c>
      <c r="E55" s="155"/>
      <c r="F55" s="60">
        <v>40</v>
      </c>
      <c r="G55" s="111">
        <f t="shared" si="3"/>
        <v>40</v>
      </c>
      <c r="H55" s="60">
        <v>0</v>
      </c>
      <c r="I55" s="64" t="s">
        <v>23</v>
      </c>
      <c r="J55" s="60">
        <v>40</v>
      </c>
      <c r="K55" s="64" t="s">
        <v>30</v>
      </c>
      <c r="L55" s="60">
        <v>0</v>
      </c>
      <c r="M55" s="110" t="s">
        <v>53</v>
      </c>
      <c r="N55" s="60"/>
      <c r="O55" s="128"/>
    </row>
    <row r="56" spans="1:15" s="94" customFormat="1" ht="29.1" customHeight="1">
      <c r="A56" s="161"/>
      <c r="B56" s="166"/>
      <c r="C56" s="67" t="s">
        <v>131</v>
      </c>
      <c r="D56" s="67" t="s">
        <v>132</v>
      </c>
      <c r="E56" s="155"/>
      <c r="F56" s="60">
        <v>15</v>
      </c>
      <c r="G56" s="111">
        <f t="shared" si="3"/>
        <v>15</v>
      </c>
      <c r="H56" s="60">
        <v>10</v>
      </c>
      <c r="I56" s="64" t="s">
        <v>23</v>
      </c>
      <c r="J56" s="60">
        <v>5</v>
      </c>
      <c r="K56" s="64" t="s">
        <v>30</v>
      </c>
      <c r="L56" s="60">
        <v>0</v>
      </c>
      <c r="M56" s="110" t="s">
        <v>53</v>
      </c>
      <c r="N56" s="60"/>
      <c r="O56" s="128"/>
    </row>
    <row r="57" spans="1:15" s="94" customFormat="1" ht="29.1" customHeight="1">
      <c r="A57" s="161"/>
      <c r="B57" s="166"/>
      <c r="C57" s="67" t="s">
        <v>133</v>
      </c>
      <c r="D57" s="67" t="s">
        <v>134</v>
      </c>
      <c r="E57" s="155"/>
      <c r="F57" s="60">
        <v>23</v>
      </c>
      <c r="G57" s="111">
        <f t="shared" si="3"/>
        <v>23</v>
      </c>
      <c r="H57" s="60">
        <v>23</v>
      </c>
      <c r="I57" s="64" t="s">
        <v>23</v>
      </c>
      <c r="J57" s="60">
        <v>0</v>
      </c>
      <c r="K57" s="60" t="s">
        <v>17</v>
      </c>
      <c r="L57" s="60">
        <v>0</v>
      </c>
      <c r="M57" s="110" t="s">
        <v>53</v>
      </c>
      <c r="N57" s="60"/>
      <c r="O57" s="128"/>
    </row>
    <row r="58" spans="1:15" s="94" customFormat="1" ht="29.1" customHeight="1">
      <c r="A58" s="161"/>
      <c r="B58" s="166"/>
      <c r="C58" s="67" t="s">
        <v>135</v>
      </c>
      <c r="D58" s="67" t="s">
        <v>122</v>
      </c>
      <c r="E58" s="155"/>
      <c r="F58" s="60">
        <v>30</v>
      </c>
      <c r="G58" s="111">
        <f t="shared" si="3"/>
        <v>30</v>
      </c>
      <c r="H58" s="60">
        <v>30</v>
      </c>
      <c r="I58" s="64" t="s">
        <v>23</v>
      </c>
      <c r="J58" s="60">
        <v>0</v>
      </c>
      <c r="K58" s="60" t="s">
        <v>17</v>
      </c>
      <c r="L58" s="60">
        <v>0</v>
      </c>
      <c r="M58" s="110" t="s">
        <v>53</v>
      </c>
      <c r="N58" s="60"/>
      <c r="O58" s="128"/>
    </row>
    <row r="59" spans="1:15" s="94" customFormat="1" ht="29.1" customHeight="1">
      <c r="A59" s="161"/>
      <c r="B59" s="166"/>
      <c r="C59" s="67" t="s">
        <v>136</v>
      </c>
      <c r="D59" s="125" t="s">
        <v>137</v>
      </c>
      <c r="E59" s="155"/>
      <c r="F59" s="60">
        <v>15</v>
      </c>
      <c r="G59" s="111">
        <f t="shared" si="3"/>
        <v>15</v>
      </c>
      <c r="H59" s="60">
        <v>15</v>
      </c>
      <c r="I59" s="64" t="s">
        <v>23</v>
      </c>
      <c r="J59" s="60">
        <v>0</v>
      </c>
      <c r="K59" s="60" t="s">
        <v>17</v>
      </c>
      <c r="L59" s="60">
        <v>0</v>
      </c>
      <c r="M59" s="110" t="s">
        <v>53</v>
      </c>
      <c r="N59" s="60"/>
      <c r="O59" s="128"/>
    </row>
    <row r="60" spans="1:15" s="94" customFormat="1" ht="29.1" customHeight="1">
      <c r="A60" s="161"/>
      <c r="B60" s="166"/>
      <c r="C60" s="67" t="s">
        <v>138</v>
      </c>
      <c r="D60" s="67" t="s">
        <v>139</v>
      </c>
      <c r="E60" s="155"/>
      <c r="F60" s="110">
        <v>9</v>
      </c>
      <c r="G60" s="111">
        <f t="shared" si="3"/>
        <v>9</v>
      </c>
      <c r="H60" s="110">
        <v>9</v>
      </c>
      <c r="I60" s="64" t="s">
        <v>23</v>
      </c>
      <c r="J60" s="60">
        <v>0</v>
      </c>
      <c r="K60" s="60" t="s">
        <v>17</v>
      </c>
      <c r="L60" s="60">
        <v>0</v>
      </c>
      <c r="M60" s="110" t="s">
        <v>53</v>
      </c>
      <c r="N60" s="60"/>
      <c r="O60" s="128"/>
    </row>
    <row r="61" spans="1:15" s="94" customFormat="1" ht="29.1" customHeight="1">
      <c r="A61" s="161"/>
      <c r="B61" s="167"/>
      <c r="C61" s="67" t="s">
        <v>65</v>
      </c>
      <c r="D61" s="60" t="s">
        <v>66</v>
      </c>
      <c r="E61" s="60" t="s">
        <v>29</v>
      </c>
      <c r="F61" s="110">
        <v>44</v>
      </c>
      <c r="G61" s="111">
        <f t="shared" si="3"/>
        <v>37</v>
      </c>
      <c r="H61" s="60">
        <v>0</v>
      </c>
      <c r="I61" s="60" t="s">
        <v>17</v>
      </c>
      <c r="J61" s="60">
        <v>0</v>
      </c>
      <c r="K61" s="60" t="s">
        <v>17</v>
      </c>
      <c r="L61" s="60">
        <v>37</v>
      </c>
      <c r="M61" s="110" t="s">
        <v>53</v>
      </c>
      <c r="N61" s="60" t="s">
        <v>140</v>
      </c>
      <c r="O61" s="128"/>
    </row>
    <row r="62" spans="1:15" s="86" customFormat="1" ht="27" customHeight="1">
      <c r="A62" s="161" t="s">
        <v>651</v>
      </c>
      <c r="B62" s="168" t="s">
        <v>141</v>
      </c>
      <c r="C62" s="116" t="s">
        <v>11</v>
      </c>
      <c r="D62" s="103" t="s">
        <v>17</v>
      </c>
      <c r="E62" s="103" t="s">
        <v>17</v>
      </c>
      <c r="F62" s="120">
        <f>SUM(F63:F79)</f>
        <v>10</v>
      </c>
      <c r="G62" s="107">
        <f t="shared" si="3"/>
        <v>10</v>
      </c>
      <c r="H62" s="121">
        <f>H63</f>
        <v>10</v>
      </c>
      <c r="I62" s="103" t="s">
        <v>17</v>
      </c>
      <c r="J62" s="121">
        <f>J63</f>
        <v>0</v>
      </c>
      <c r="K62" s="103" t="s">
        <v>17</v>
      </c>
      <c r="L62" s="103">
        <f>L63</f>
        <v>0</v>
      </c>
      <c r="M62" s="103" t="s">
        <v>17</v>
      </c>
      <c r="N62" s="103"/>
      <c r="O62" s="128"/>
    </row>
    <row r="63" spans="1:15" s="94" customFormat="1" ht="29.1" customHeight="1">
      <c r="A63" s="161"/>
      <c r="B63" s="168"/>
      <c r="C63" s="67" t="s">
        <v>142</v>
      </c>
      <c r="D63" s="67" t="s">
        <v>143</v>
      </c>
      <c r="E63" s="103"/>
      <c r="F63" s="60">
        <v>10</v>
      </c>
      <c r="G63" s="111">
        <f t="shared" si="3"/>
        <v>10</v>
      </c>
      <c r="H63" s="60">
        <v>10</v>
      </c>
      <c r="I63" s="64" t="s">
        <v>23</v>
      </c>
      <c r="J63" s="60">
        <v>0</v>
      </c>
      <c r="K63" s="60" t="s">
        <v>17</v>
      </c>
      <c r="L63" s="60">
        <v>0</v>
      </c>
      <c r="M63" s="110" t="s">
        <v>53</v>
      </c>
      <c r="N63" s="60"/>
      <c r="O63" s="128"/>
    </row>
  </sheetData>
  <autoFilter ref="A1:N63"/>
  <mergeCells count="36">
    <mergeCell ref="A1:C1"/>
    <mergeCell ref="A2:N2"/>
    <mergeCell ref="D3:F3"/>
    <mergeCell ref="G3:L3"/>
    <mergeCell ref="A5:C5"/>
    <mergeCell ref="A3:A4"/>
    <mergeCell ref="N3:N4"/>
    <mergeCell ref="A44:A61"/>
    <mergeCell ref="A62:A63"/>
    <mergeCell ref="B6:B16"/>
    <mergeCell ref="B18:B20"/>
    <mergeCell ref="B21:B23"/>
    <mergeCell ref="B24:B32"/>
    <mergeCell ref="B36:B39"/>
    <mergeCell ref="B40:B43"/>
    <mergeCell ref="B44:B61"/>
    <mergeCell ref="B62:B63"/>
    <mergeCell ref="A6:A16"/>
    <mergeCell ref="A18:A20"/>
    <mergeCell ref="A21:A23"/>
    <mergeCell ref="A24:A32"/>
    <mergeCell ref="A36:A39"/>
    <mergeCell ref="A40:A43"/>
    <mergeCell ref="E45:E60"/>
    <mergeCell ref="M3:M4"/>
    <mergeCell ref="M7:M8"/>
    <mergeCell ref="M22:M23"/>
    <mergeCell ref="M41:M43"/>
    <mergeCell ref="N7:N8"/>
    <mergeCell ref="B3:C4"/>
    <mergeCell ref="A33:A34"/>
    <mergeCell ref="B33:B34"/>
    <mergeCell ref="D11:D14"/>
    <mergeCell ref="D25:D32"/>
    <mergeCell ref="E11:E14"/>
    <mergeCell ref="E25:E32"/>
  </mergeCells>
  <phoneticPr fontId="16" type="noConversion"/>
  <pageMargins left="0.39370078740157483" right="0.43307086614173229" top="0.19685039370078741" bottom="0.47244094488188981" header="0.51181102362204722" footer="0.27559055118110237"/>
  <pageSetup paperSize="9" scale="94" fitToHeight="0" orientation="landscape" r:id="rId1"/>
  <headerFooter alignWithMargins="0">
    <oddFooter>&amp;C&amp;"宋体"&amp;11第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D563"/>
  <sheetViews>
    <sheetView view="pageBreakPreview" workbookViewId="0">
      <pane ySplit="4" topLeftCell="A140" activePane="bottomLeft" state="frozen"/>
      <selection pane="bottomLeft" activeCell="F147" sqref="F147"/>
    </sheetView>
  </sheetViews>
  <sheetFormatPr defaultRowHeight="13.5"/>
  <cols>
    <col min="1" max="1" width="4.875" style="47" customWidth="1"/>
    <col min="2" max="2" width="6" style="48" customWidth="1"/>
    <col min="3" max="3" width="19.125" style="47" customWidth="1"/>
    <col min="4" max="4" width="14.5" style="49" customWidth="1"/>
    <col min="5" max="5" width="14.375" style="49" customWidth="1"/>
    <col min="6" max="6" width="14.5" style="49" customWidth="1"/>
    <col min="7" max="7" width="12" style="48" customWidth="1"/>
    <col min="8" max="8" width="6.125" style="48" customWidth="1"/>
    <col min="9" max="137" width="9" style="45" customWidth="1"/>
    <col min="138" max="200" width="9" style="44"/>
    <col min="201" max="16384" width="9" style="50"/>
  </cols>
  <sheetData>
    <row r="1" spans="1:200" ht="30" customHeight="1">
      <c r="A1" s="195" t="s">
        <v>144</v>
      </c>
      <c r="B1" s="196"/>
      <c r="C1" s="195"/>
      <c r="D1" s="51"/>
      <c r="E1" s="51"/>
      <c r="F1" s="51"/>
      <c r="G1" s="52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</row>
    <row r="2" spans="1:200" ht="23.1" customHeight="1">
      <c r="A2" s="197" t="s">
        <v>145</v>
      </c>
      <c r="B2" s="198"/>
      <c r="C2" s="197"/>
      <c r="D2" s="199"/>
      <c r="E2" s="199"/>
      <c r="F2" s="199"/>
      <c r="G2" s="198"/>
      <c r="H2" s="198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</row>
    <row r="3" spans="1:200" s="41" customFormat="1" ht="24" customHeight="1">
      <c r="A3" s="183" t="s">
        <v>2</v>
      </c>
      <c r="B3" s="183" t="s">
        <v>146</v>
      </c>
      <c r="C3" s="183" t="s">
        <v>147</v>
      </c>
      <c r="D3" s="200" t="s">
        <v>148</v>
      </c>
      <c r="E3" s="200"/>
      <c r="F3" s="200"/>
      <c r="G3" s="183"/>
      <c r="H3" s="184" t="s">
        <v>7</v>
      </c>
    </row>
    <row r="4" spans="1:200" s="41" customFormat="1" ht="30" customHeight="1">
      <c r="A4" s="183"/>
      <c r="B4" s="183"/>
      <c r="C4" s="183"/>
      <c r="D4" s="54" t="s">
        <v>149</v>
      </c>
      <c r="E4" s="54" t="s">
        <v>150</v>
      </c>
      <c r="F4" s="54" t="s">
        <v>151</v>
      </c>
      <c r="G4" s="53" t="s">
        <v>152</v>
      </c>
      <c r="H4" s="184"/>
    </row>
    <row r="5" spans="1:200" s="41" customFormat="1" ht="60.75" customHeight="1">
      <c r="A5" s="55">
        <f>A58+A114+A137+A148+A178+A187+A206+A214</f>
        <v>201</v>
      </c>
      <c r="B5" s="201" t="s">
        <v>153</v>
      </c>
      <c r="C5" s="202"/>
      <c r="D5" s="56">
        <f>D6+D59+D115+D138+D149+D179+D188+D207</f>
        <v>6209.2767569999996</v>
      </c>
      <c r="E5" s="56">
        <f>E6+E59+E115+E138+E149+E179+E188+E207</f>
        <v>4157.7280921300007</v>
      </c>
      <c r="F5" s="56">
        <f>F6+F59+F115+F138+F149+F179+F188+F207</f>
        <v>1673.5398040000002</v>
      </c>
      <c r="G5" s="57" t="s">
        <v>660</v>
      </c>
      <c r="H5" s="58"/>
    </row>
    <row r="6" spans="1:200" s="41" customFormat="1" ht="27.95" customHeight="1">
      <c r="A6" s="192" t="s">
        <v>154</v>
      </c>
      <c r="B6" s="193"/>
      <c r="C6" s="192"/>
      <c r="D6" s="59">
        <f>SUM(D7:D58)</f>
        <v>1346.9479919999999</v>
      </c>
      <c r="E6" s="59">
        <f>SUM(E7:E58)</f>
        <v>927.45194213000013</v>
      </c>
      <c r="F6" s="59">
        <f>SUM(F7:F58)</f>
        <v>369.97210000000007</v>
      </c>
      <c r="G6" s="60" t="s">
        <v>23</v>
      </c>
      <c r="H6" s="58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</row>
    <row r="7" spans="1:200" ht="26.1" customHeight="1">
      <c r="A7" s="61">
        <v>1</v>
      </c>
      <c r="B7" s="181" t="s">
        <v>155</v>
      </c>
      <c r="C7" s="60" t="s">
        <v>156</v>
      </c>
      <c r="D7" s="62">
        <v>20.752500000000001</v>
      </c>
      <c r="E7" s="63">
        <v>19.714874999999999</v>
      </c>
      <c r="F7" s="136">
        <v>0</v>
      </c>
      <c r="G7" s="60" t="s">
        <v>23</v>
      </c>
      <c r="H7" s="64" t="s">
        <v>157</v>
      </c>
      <c r="EC7" s="44"/>
      <c r="ED7" s="44"/>
      <c r="EE7" s="44"/>
      <c r="EF7" s="44"/>
      <c r="EG7" s="44"/>
      <c r="GN7" s="50"/>
      <c r="GO7" s="50"/>
      <c r="GP7" s="50"/>
      <c r="GQ7" s="50"/>
      <c r="GR7" s="50"/>
    </row>
    <row r="8" spans="1:200" ht="26.1" customHeight="1">
      <c r="A8" s="61">
        <v>2</v>
      </c>
      <c r="B8" s="182"/>
      <c r="C8" s="60" t="s">
        <v>158</v>
      </c>
      <c r="D8" s="62">
        <v>23.467345000000002</v>
      </c>
      <c r="E8" s="63">
        <v>22.763324650000001</v>
      </c>
      <c r="F8" s="136">
        <v>0</v>
      </c>
      <c r="G8" s="60" t="s">
        <v>23</v>
      </c>
      <c r="H8" s="64" t="s">
        <v>157</v>
      </c>
      <c r="EC8" s="44"/>
      <c r="ED8" s="44"/>
      <c r="EE8" s="44"/>
      <c r="EF8" s="44"/>
      <c r="EG8" s="44"/>
      <c r="GN8" s="50"/>
      <c r="GO8" s="50"/>
      <c r="GP8" s="50"/>
      <c r="GQ8" s="50"/>
      <c r="GR8" s="50"/>
    </row>
    <row r="9" spans="1:200" ht="26.1" customHeight="1">
      <c r="A9" s="61">
        <v>3</v>
      </c>
      <c r="B9" s="187"/>
      <c r="C9" s="60" t="s">
        <v>159</v>
      </c>
      <c r="D9" s="62">
        <v>24.352205000000001</v>
      </c>
      <c r="E9" s="63">
        <v>23.62163885</v>
      </c>
      <c r="F9" s="136">
        <v>0</v>
      </c>
      <c r="G9" s="60" t="s">
        <v>23</v>
      </c>
      <c r="H9" s="64" t="s">
        <v>157</v>
      </c>
    </row>
    <row r="10" spans="1:200" ht="38.1" customHeight="1">
      <c r="A10" s="61">
        <v>4</v>
      </c>
      <c r="B10" s="64" t="s">
        <v>160</v>
      </c>
      <c r="C10" s="60" t="s">
        <v>161</v>
      </c>
      <c r="D10" s="62">
        <v>6.7134999999999998</v>
      </c>
      <c r="E10" s="63">
        <v>6.3778249999999996</v>
      </c>
      <c r="F10" s="136">
        <v>0</v>
      </c>
      <c r="G10" s="60" t="s">
        <v>23</v>
      </c>
      <c r="H10" s="64" t="s">
        <v>157</v>
      </c>
    </row>
    <row r="11" spans="1:200" ht="26.1" customHeight="1">
      <c r="A11" s="61">
        <v>5</v>
      </c>
      <c r="B11" s="186" t="s">
        <v>162</v>
      </c>
      <c r="C11" s="60" t="s">
        <v>163</v>
      </c>
      <c r="D11" s="62">
        <v>2.8944939999999999</v>
      </c>
      <c r="E11" s="63">
        <v>2.8076591799999999</v>
      </c>
      <c r="F11" s="136">
        <v>0</v>
      </c>
      <c r="G11" s="60" t="s">
        <v>23</v>
      </c>
      <c r="H11" s="64" t="s">
        <v>157</v>
      </c>
    </row>
    <row r="12" spans="1:200" ht="26.1" customHeight="1">
      <c r="A12" s="61">
        <v>6</v>
      </c>
      <c r="B12" s="186"/>
      <c r="C12" s="60" t="s">
        <v>164</v>
      </c>
      <c r="D12" s="62">
        <v>2.885691</v>
      </c>
      <c r="E12" s="63">
        <v>2.79912027</v>
      </c>
      <c r="F12" s="136">
        <v>0</v>
      </c>
      <c r="G12" s="60" t="s">
        <v>23</v>
      </c>
      <c r="H12" s="64" t="s">
        <v>157</v>
      </c>
    </row>
    <row r="13" spans="1:200" ht="26.1" customHeight="1">
      <c r="A13" s="61">
        <v>7</v>
      </c>
      <c r="B13" s="64" t="s">
        <v>165</v>
      </c>
      <c r="C13" s="60" t="s">
        <v>166</v>
      </c>
      <c r="D13" s="62">
        <v>45.375276999999997</v>
      </c>
      <c r="E13" s="65">
        <v>44.01401869</v>
      </c>
      <c r="F13" s="136">
        <v>0</v>
      </c>
      <c r="G13" s="60" t="s">
        <v>23</v>
      </c>
      <c r="H13" s="64" t="s">
        <v>157</v>
      </c>
    </row>
    <row r="14" spans="1:200" ht="26.1" customHeight="1">
      <c r="A14" s="61">
        <v>8</v>
      </c>
      <c r="B14" s="186" t="s">
        <v>155</v>
      </c>
      <c r="C14" s="60" t="s">
        <v>158</v>
      </c>
      <c r="D14" s="62">
        <v>27.908850999999999</v>
      </c>
      <c r="E14" s="62">
        <v>27.071585469999999</v>
      </c>
      <c r="F14" s="136">
        <v>0</v>
      </c>
      <c r="G14" s="60" t="s">
        <v>23</v>
      </c>
      <c r="H14" s="64" t="s">
        <v>157</v>
      </c>
    </row>
    <row r="15" spans="1:200" ht="26.1" customHeight="1">
      <c r="A15" s="61">
        <v>9</v>
      </c>
      <c r="B15" s="186"/>
      <c r="C15" s="60" t="s">
        <v>159</v>
      </c>
      <c r="D15" s="62">
        <v>27.908850999999999</v>
      </c>
      <c r="E15" s="62">
        <v>27.071585469999999</v>
      </c>
      <c r="F15" s="136">
        <v>0</v>
      </c>
      <c r="G15" s="60" t="s">
        <v>23</v>
      </c>
      <c r="H15" s="64" t="s">
        <v>157</v>
      </c>
    </row>
    <row r="16" spans="1:200" ht="26.1" customHeight="1">
      <c r="A16" s="61">
        <v>10</v>
      </c>
      <c r="B16" s="186"/>
      <c r="C16" s="60" t="s">
        <v>167</v>
      </c>
      <c r="D16" s="62">
        <v>30.840796999999998</v>
      </c>
      <c r="E16" s="62">
        <v>29.2987</v>
      </c>
      <c r="F16" s="137">
        <v>0</v>
      </c>
      <c r="G16" s="60" t="s">
        <v>23</v>
      </c>
      <c r="H16" s="64" t="s">
        <v>157</v>
      </c>
    </row>
    <row r="17" spans="1:238" ht="26.1" customHeight="1">
      <c r="A17" s="61">
        <v>11</v>
      </c>
      <c r="B17" s="186"/>
      <c r="C17" s="60" t="s">
        <v>168</v>
      </c>
      <c r="D17" s="62">
        <v>32.556375000000003</v>
      </c>
      <c r="E17" s="62">
        <v>30.92855625</v>
      </c>
      <c r="F17" s="137">
        <v>0</v>
      </c>
      <c r="G17" s="60" t="s">
        <v>23</v>
      </c>
      <c r="H17" s="64" t="s">
        <v>157</v>
      </c>
    </row>
    <row r="18" spans="1:238" ht="26.1" customHeight="1">
      <c r="A18" s="61">
        <v>12</v>
      </c>
      <c r="B18" s="186"/>
      <c r="C18" s="60" t="s">
        <v>169</v>
      </c>
      <c r="D18" s="62">
        <v>25.735968</v>
      </c>
      <c r="E18" s="62">
        <v>24.449169600000001</v>
      </c>
      <c r="F18" s="137">
        <v>0</v>
      </c>
      <c r="G18" s="60" t="s">
        <v>23</v>
      </c>
      <c r="H18" s="64" t="s">
        <v>157</v>
      </c>
    </row>
    <row r="19" spans="1:238" ht="26.1" customHeight="1">
      <c r="A19" s="61">
        <v>13</v>
      </c>
      <c r="B19" s="186"/>
      <c r="C19" s="60" t="s">
        <v>170</v>
      </c>
      <c r="D19" s="62">
        <v>9.2610779999999995</v>
      </c>
      <c r="E19" s="62">
        <v>8.7980240999999992</v>
      </c>
      <c r="F19" s="137">
        <v>0</v>
      </c>
      <c r="G19" s="60" t="s">
        <v>23</v>
      </c>
      <c r="H19" s="64" t="s">
        <v>157</v>
      </c>
    </row>
    <row r="20" spans="1:238" ht="26.1" customHeight="1">
      <c r="A20" s="61">
        <v>14</v>
      </c>
      <c r="B20" s="186"/>
      <c r="C20" s="60" t="s">
        <v>171</v>
      </c>
      <c r="D20" s="62">
        <v>62.134113999999997</v>
      </c>
      <c r="E20" s="62">
        <v>59.027408299999998</v>
      </c>
      <c r="F20" s="137">
        <v>0</v>
      </c>
      <c r="G20" s="60" t="s">
        <v>23</v>
      </c>
      <c r="H20" s="64" t="s">
        <v>157</v>
      </c>
    </row>
    <row r="21" spans="1:238" ht="26.1" customHeight="1">
      <c r="A21" s="61">
        <v>15</v>
      </c>
      <c r="B21" s="186"/>
      <c r="C21" s="60" t="s">
        <v>172</v>
      </c>
      <c r="D21" s="62">
        <v>13.893393</v>
      </c>
      <c r="E21" s="62">
        <v>13.19872335</v>
      </c>
      <c r="F21" s="137">
        <v>0</v>
      </c>
      <c r="G21" s="60" t="s">
        <v>23</v>
      </c>
      <c r="H21" s="64" t="s">
        <v>157</v>
      </c>
    </row>
    <row r="22" spans="1:238" ht="26.1" customHeight="1">
      <c r="A22" s="61">
        <v>16</v>
      </c>
      <c r="B22" s="186"/>
      <c r="C22" s="60" t="s">
        <v>173</v>
      </c>
      <c r="D22" s="62">
        <v>4.7036579999999999</v>
      </c>
      <c r="E22" s="62">
        <v>4.4684751</v>
      </c>
      <c r="F22" s="137">
        <v>0</v>
      </c>
      <c r="G22" s="60" t="s">
        <v>23</v>
      </c>
      <c r="H22" s="64" t="s">
        <v>157</v>
      </c>
    </row>
    <row r="23" spans="1:238" ht="26.1" customHeight="1">
      <c r="A23" s="61">
        <v>17</v>
      </c>
      <c r="B23" s="66" t="s">
        <v>174</v>
      </c>
      <c r="C23" s="60" t="s">
        <v>175</v>
      </c>
      <c r="D23" s="62">
        <v>19.902391000000001</v>
      </c>
      <c r="E23" s="62">
        <v>18.90727145</v>
      </c>
      <c r="F23" s="137">
        <v>0</v>
      </c>
      <c r="G23" s="60" t="s">
        <v>23</v>
      </c>
      <c r="H23" s="64" t="s">
        <v>157</v>
      </c>
    </row>
    <row r="24" spans="1:238" ht="26.1" customHeight="1">
      <c r="A24" s="61">
        <v>18</v>
      </c>
      <c r="B24" s="66" t="s">
        <v>176</v>
      </c>
      <c r="C24" s="60" t="s">
        <v>177</v>
      </c>
      <c r="D24" s="62">
        <v>14.359246000000001</v>
      </c>
      <c r="E24" s="62">
        <v>13.641283700000001</v>
      </c>
      <c r="F24" s="137">
        <v>0</v>
      </c>
      <c r="G24" s="60" t="s">
        <v>23</v>
      </c>
      <c r="H24" s="64" t="s">
        <v>157</v>
      </c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</row>
    <row r="25" spans="1:238" ht="26.1" customHeight="1">
      <c r="A25" s="61">
        <v>19</v>
      </c>
      <c r="B25" s="186" t="s">
        <v>178</v>
      </c>
      <c r="C25" s="60" t="s">
        <v>179</v>
      </c>
      <c r="D25" s="62">
        <v>8.6796000000000006</v>
      </c>
      <c r="E25" s="62">
        <v>8.2456200000000006</v>
      </c>
      <c r="F25" s="137">
        <v>0</v>
      </c>
      <c r="G25" s="60" t="s">
        <v>23</v>
      </c>
      <c r="H25" s="64" t="s">
        <v>157</v>
      </c>
    </row>
    <row r="26" spans="1:238" ht="26.1" customHeight="1">
      <c r="A26" s="61">
        <v>20</v>
      </c>
      <c r="B26" s="186"/>
      <c r="C26" s="60" t="s">
        <v>180</v>
      </c>
      <c r="D26" s="62">
        <v>28.808910000000001</v>
      </c>
      <c r="E26" s="62">
        <v>27.368464500000002</v>
      </c>
      <c r="F26" s="137">
        <v>0</v>
      </c>
      <c r="G26" s="60" t="s">
        <v>23</v>
      </c>
      <c r="H26" s="64" t="s">
        <v>157</v>
      </c>
    </row>
    <row r="27" spans="1:238" ht="26.1" customHeight="1">
      <c r="A27" s="61">
        <v>21</v>
      </c>
      <c r="B27" s="186"/>
      <c r="C27" s="60" t="s">
        <v>181</v>
      </c>
      <c r="D27" s="62">
        <v>9.0050000000000008</v>
      </c>
      <c r="E27" s="62">
        <v>8.5547500000000003</v>
      </c>
      <c r="F27" s="137">
        <v>0</v>
      </c>
      <c r="G27" s="60" t="s">
        <v>23</v>
      </c>
      <c r="H27" s="64" t="s">
        <v>157</v>
      </c>
    </row>
    <row r="28" spans="1:238" ht="26.1" customHeight="1">
      <c r="A28" s="61">
        <v>22</v>
      </c>
      <c r="B28" s="186" t="s">
        <v>182</v>
      </c>
      <c r="C28" s="67" t="s">
        <v>183</v>
      </c>
      <c r="D28" s="62">
        <v>13.711</v>
      </c>
      <c r="E28" s="62">
        <v>13.025449999999999</v>
      </c>
      <c r="F28" s="137">
        <v>0</v>
      </c>
      <c r="G28" s="60" t="s">
        <v>23</v>
      </c>
      <c r="H28" s="64" t="s">
        <v>157</v>
      </c>
    </row>
    <row r="29" spans="1:238" ht="26.1" customHeight="1">
      <c r="A29" s="61">
        <v>23</v>
      </c>
      <c r="B29" s="186"/>
      <c r="C29" s="67" t="s">
        <v>184</v>
      </c>
      <c r="D29" s="62">
        <v>5.8132000000000001</v>
      </c>
      <c r="E29" s="62">
        <v>5.5225400000000002</v>
      </c>
      <c r="F29" s="137">
        <v>0</v>
      </c>
      <c r="G29" s="60" t="s">
        <v>23</v>
      </c>
      <c r="H29" s="64" t="s">
        <v>157</v>
      </c>
    </row>
    <row r="30" spans="1:238" ht="26.1" customHeight="1">
      <c r="A30" s="61">
        <v>24</v>
      </c>
      <c r="B30" s="66" t="s">
        <v>185</v>
      </c>
      <c r="C30" s="60" t="s">
        <v>186</v>
      </c>
      <c r="D30" s="62">
        <v>27.480556</v>
      </c>
      <c r="E30" s="62">
        <v>26.1065282</v>
      </c>
      <c r="F30" s="137">
        <v>0</v>
      </c>
      <c r="G30" s="60" t="s">
        <v>23</v>
      </c>
      <c r="H30" s="64" t="s">
        <v>157</v>
      </c>
    </row>
    <row r="31" spans="1:238" ht="26.1" customHeight="1">
      <c r="A31" s="61">
        <v>25</v>
      </c>
      <c r="B31" s="64" t="s">
        <v>187</v>
      </c>
      <c r="C31" s="60" t="s">
        <v>188</v>
      </c>
      <c r="D31" s="62">
        <v>24.619499999999999</v>
      </c>
      <c r="E31" s="62">
        <v>23.388525000000001</v>
      </c>
      <c r="F31" s="137">
        <v>0</v>
      </c>
      <c r="G31" s="60" t="s">
        <v>23</v>
      </c>
      <c r="H31" s="64" t="s">
        <v>157</v>
      </c>
    </row>
    <row r="32" spans="1:238" ht="26.1" customHeight="1">
      <c r="A32" s="61">
        <v>26</v>
      </c>
      <c r="B32" s="191" t="s">
        <v>189</v>
      </c>
      <c r="C32" s="60" t="s">
        <v>190</v>
      </c>
      <c r="D32" s="62">
        <v>43.412700000000001</v>
      </c>
      <c r="E32" s="62">
        <v>41.242064999999997</v>
      </c>
      <c r="F32" s="137">
        <v>0</v>
      </c>
      <c r="G32" s="60" t="s">
        <v>23</v>
      </c>
      <c r="H32" s="64" t="s">
        <v>157</v>
      </c>
    </row>
    <row r="33" spans="1:8" ht="26.1" customHeight="1">
      <c r="A33" s="61">
        <v>27</v>
      </c>
      <c r="B33" s="191"/>
      <c r="C33" s="60" t="s">
        <v>191</v>
      </c>
      <c r="D33" s="62">
        <v>53.5852</v>
      </c>
      <c r="E33" s="62">
        <v>50.905940000000001</v>
      </c>
      <c r="F33" s="137">
        <v>0</v>
      </c>
      <c r="G33" s="60" t="s">
        <v>23</v>
      </c>
      <c r="H33" s="64" t="s">
        <v>157</v>
      </c>
    </row>
    <row r="34" spans="1:8" ht="26.1" customHeight="1">
      <c r="A34" s="61">
        <v>28</v>
      </c>
      <c r="B34" s="191"/>
      <c r="C34" s="60" t="s">
        <v>192</v>
      </c>
      <c r="D34" s="62">
        <v>15.9977</v>
      </c>
      <c r="E34" s="62">
        <v>15.197815</v>
      </c>
      <c r="F34" s="137">
        <v>0</v>
      </c>
      <c r="G34" s="60" t="s">
        <v>23</v>
      </c>
      <c r="H34" s="64" t="s">
        <v>157</v>
      </c>
    </row>
    <row r="35" spans="1:8" ht="26.1" customHeight="1">
      <c r="A35" s="61">
        <v>29</v>
      </c>
      <c r="B35" s="191"/>
      <c r="C35" s="68" t="s">
        <v>193</v>
      </c>
      <c r="D35" s="62">
        <v>25.184297999999998</v>
      </c>
      <c r="E35" s="62">
        <v>12.585000000000001</v>
      </c>
      <c r="F35" s="137">
        <v>11.8438</v>
      </c>
      <c r="G35" s="60" t="s">
        <v>23</v>
      </c>
      <c r="H35" s="64" t="s">
        <v>194</v>
      </c>
    </row>
    <row r="36" spans="1:8" ht="26.1" customHeight="1">
      <c r="A36" s="61">
        <v>30</v>
      </c>
      <c r="B36" s="191"/>
      <c r="C36" s="68" t="s">
        <v>195</v>
      </c>
      <c r="D36" s="62">
        <v>23.222804</v>
      </c>
      <c r="E36" s="62">
        <v>11.605</v>
      </c>
      <c r="F36" s="137">
        <v>10.921099999999999</v>
      </c>
      <c r="G36" s="60" t="s">
        <v>23</v>
      </c>
      <c r="H36" s="64" t="s">
        <v>194</v>
      </c>
    </row>
    <row r="37" spans="1:8" ht="26.1" customHeight="1">
      <c r="A37" s="61">
        <v>31</v>
      </c>
      <c r="B37" s="191"/>
      <c r="C37" s="68" t="s">
        <v>196</v>
      </c>
      <c r="D37" s="62">
        <v>15.90418</v>
      </c>
      <c r="E37" s="62">
        <v>7.95</v>
      </c>
      <c r="F37" s="137">
        <v>7.4771000000000001</v>
      </c>
      <c r="G37" s="60" t="s">
        <v>23</v>
      </c>
      <c r="H37" s="64" t="s">
        <v>194</v>
      </c>
    </row>
    <row r="38" spans="1:8" ht="26.1" customHeight="1">
      <c r="A38" s="61">
        <v>32</v>
      </c>
      <c r="B38" s="191" t="s">
        <v>182</v>
      </c>
      <c r="C38" s="68" t="s">
        <v>197</v>
      </c>
      <c r="D38" s="62">
        <v>32.786611000000001</v>
      </c>
      <c r="E38" s="62">
        <v>16.385000000000002</v>
      </c>
      <c r="F38" s="137">
        <v>15.417999999999999</v>
      </c>
      <c r="G38" s="60" t="s">
        <v>23</v>
      </c>
      <c r="H38" s="64" t="s">
        <v>194</v>
      </c>
    </row>
    <row r="39" spans="1:8" ht="26.1" customHeight="1">
      <c r="A39" s="61">
        <v>33</v>
      </c>
      <c r="B39" s="191"/>
      <c r="C39" s="68" t="s">
        <v>198</v>
      </c>
      <c r="D39" s="62">
        <v>34.953294999999997</v>
      </c>
      <c r="E39" s="62">
        <v>17.475000000000001</v>
      </c>
      <c r="F39" s="137">
        <v>16.4297</v>
      </c>
      <c r="G39" s="60" t="s">
        <v>23</v>
      </c>
      <c r="H39" s="64" t="s">
        <v>194</v>
      </c>
    </row>
    <row r="40" spans="1:8" ht="26.1" customHeight="1">
      <c r="A40" s="61">
        <v>34</v>
      </c>
      <c r="B40" s="191"/>
      <c r="C40" s="68" t="s">
        <v>199</v>
      </c>
      <c r="D40" s="62">
        <v>6.910482</v>
      </c>
      <c r="E40" s="62">
        <v>3.452</v>
      </c>
      <c r="F40" s="137">
        <v>3.2511999999999999</v>
      </c>
      <c r="G40" s="60" t="s">
        <v>23</v>
      </c>
      <c r="H40" s="64" t="s">
        <v>194</v>
      </c>
    </row>
    <row r="41" spans="1:8" ht="26.1" customHeight="1">
      <c r="A41" s="61">
        <v>35</v>
      </c>
      <c r="B41" s="191"/>
      <c r="C41" s="68" t="s">
        <v>200</v>
      </c>
      <c r="D41" s="62">
        <v>20.798259999999999</v>
      </c>
      <c r="E41" s="62">
        <v>10.388</v>
      </c>
      <c r="F41" s="137">
        <v>9.7863000000000007</v>
      </c>
      <c r="G41" s="60" t="s">
        <v>23</v>
      </c>
      <c r="H41" s="64" t="s">
        <v>194</v>
      </c>
    </row>
    <row r="42" spans="1:8" ht="26.1" customHeight="1">
      <c r="A42" s="61">
        <v>36</v>
      </c>
      <c r="B42" s="191" t="s">
        <v>201</v>
      </c>
      <c r="C42" s="67" t="s">
        <v>202</v>
      </c>
      <c r="D42" s="62">
        <v>38.446871999999999</v>
      </c>
      <c r="E42" s="62">
        <v>19.213999999999999</v>
      </c>
      <c r="F42" s="137">
        <v>18.079499999999999</v>
      </c>
      <c r="G42" s="60" t="s">
        <v>23</v>
      </c>
      <c r="H42" s="64" t="s">
        <v>194</v>
      </c>
    </row>
    <row r="43" spans="1:8" ht="26.1" customHeight="1">
      <c r="A43" s="61">
        <v>37</v>
      </c>
      <c r="B43" s="191"/>
      <c r="C43" s="68" t="s">
        <v>203</v>
      </c>
      <c r="D43" s="62">
        <v>60.758268000000001</v>
      </c>
      <c r="E43" s="62">
        <v>30.376999999999999</v>
      </c>
      <c r="F43" s="137">
        <v>28.558499999999999</v>
      </c>
      <c r="G43" s="60" t="s">
        <v>23</v>
      </c>
      <c r="H43" s="64" t="s">
        <v>194</v>
      </c>
    </row>
    <row r="44" spans="1:8" ht="26.1" customHeight="1">
      <c r="A44" s="61">
        <v>38</v>
      </c>
      <c r="B44" s="191"/>
      <c r="C44" s="67" t="s">
        <v>204</v>
      </c>
      <c r="D44" s="62">
        <v>28.433191000000001</v>
      </c>
      <c r="E44" s="62">
        <v>14.209</v>
      </c>
      <c r="F44" s="137">
        <v>13.3712</v>
      </c>
      <c r="G44" s="60" t="s">
        <v>23</v>
      </c>
      <c r="H44" s="64" t="s">
        <v>194</v>
      </c>
    </row>
    <row r="45" spans="1:8" ht="26.1" customHeight="1">
      <c r="A45" s="61">
        <v>39</v>
      </c>
      <c r="B45" s="191" t="s">
        <v>174</v>
      </c>
      <c r="C45" s="67" t="s">
        <v>205</v>
      </c>
      <c r="D45" s="62">
        <v>81.074663000000001</v>
      </c>
      <c r="E45" s="62">
        <v>24.32</v>
      </c>
      <c r="F45" s="137">
        <v>54.322400000000002</v>
      </c>
      <c r="G45" s="60" t="s">
        <v>23</v>
      </c>
      <c r="H45" s="64" t="s">
        <v>194</v>
      </c>
    </row>
    <row r="46" spans="1:8" ht="26.1" customHeight="1">
      <c r="A46" s="61">
        <v>40</v>
      </c>
      <c r="B46" s="191"/>
      <c r="C46" s="67" t="s">
        <v>206</v>
      </c>
      <c r="D46" s="62">
        <v>26.487373000000002</v>
      </c>
      <c r="E46" s="62">
        <v>7.94</v>
      </c>
      <c r="F46" s="137">
        <v>17.752800000000001</v>
      </c>
      <c r="G46" s="60" t="s">
        <v>23</v>
      </c>
      <c r="H46" s="64" t="s">
        <v>194</v>
      </c>
    </row>
    <row r="47" spans="1:8" ht="26.1" customHeight="1">
      <c r="A47" s="61">
        <v>41</v>
      </c>
      <c r="B47" s="191" t="s">
        <v>185</v>
      </c>
      <c r="C47" s="67" t="s">
        <v>207</v>
      </c>
      <c r="D47" s="62">
        <v>52.209504000000003</v>
      </c>
      <c r="E47" s="62">
        <v>26.102</v>
      </c>
      <c r="F47" s="137">
        <v>24.5412</v>
      </c>
      <c r="G47" s="60" t="s">
        <v>23</v>
      </c>
      <c r="H47" s="64" t="s">
        <v>194</v>
      </c>
    </row>
    <row r="48" spans="1:8" ht="26.1" customHeight="1">
      <c r="A48" s="61">
        <v>42</v>
      </c>
      <c r="B48" s="191"/>
      <c r="C48" s="67" t="s">
        <v>208</v>
      </c>
      <c r="D48" s="62">
        <v>33.067059</v>
      </c>
      <c r="E48" s="62">
        <v>16.53</v>
      </c>
      <c r="F48" s="137">
        <v>15.545</v>
      </c>
      <c r="G48" s="60" t="s">
        <v>23</v>
      </c>
      <c r="H48" s="64" t="s">
        <v>194</v>
      </c>
    </row>
    <row r="49" spans="1:200" ht="26.1" customHeight="1">
      <c r="A49" s="61">
        <v>43</v>
      </c>
      <c r="B49" s="191"/>
      <c r="C49" s="67" t="s">
        <v>209</v>
      </c>
      <c r="D49" s="62">
        <v>37.735796999999998</v>
      </c>
      <c r="E49" s="62">
        <v>18.860499999999998</v>
      </c>
      <c r="F49" s="137">
        <v>17.743200000000002</v>
      </c>
      <c r="G49" s="60" t="s">
        <v>23</v>
      </c>
      <c r="H49" s="64" t="s">
        <v>194</v>
      </c>
    </row>
    <row r="50" spans="1:200" ht="26.1" customHeight="1">
      <c r="A50" s="61">
        <v>44</v>
      </c>
      <c r="B50" s="191"/>
      <c r="C50" s="67" t="s">
        <v>210</v>
      </c>
      <c r="D50" s="62">
        <v>8.5012509999999999</v>
      </c>
      <c r="E50" s="62">
        <v>4.25</v>
      </c>
      <c r="F50" s="137">
        <v>3.9962</v>
      </c>
      <c r="G50" s="60" t="s">
        <v>23</v>
      </c>
      <c r="H50" s="64" t="s">
        <v>194</v>
      </c>
    </row>
    <row r="51" spans="1:200" ht="26.1" customHeight="1">
      <c r="A51" s="61">
        <v>45</v>
      </c>
      <c r="B51" s="191"/>
      <c r="C51" s="67" t="s">
        <v>211</v>
      </c>
      <c r="D51" s="62">
        <v>6.7256450000000001</v>
      </c>
      <c r="E51" s="62">
        <v>3.3574999999999999</v>
      </c>
      <c r="F51" s="137">
        <v>3.1663999999999999</v>
      </c>
      <c r="G51" s="60" t="s">
        <v>23</v>
      </c>
      <c r="H51" s="64" t="s">
        <v>194</v>
      </c>
    </row>
    <row r="52" spans="1:200" ht="26.1" customHeight="1">
      <c r="A52" s="61">
        <v>46</v>
      </c>
      <c r="B52" s="191" t="s">
        <v>176</v>
      </c>
      <c r="C52" s="67" t="s">
        <v>212</v>
      </c>
      <c r="D52" s="62">
        <v>12.007667</v>
      </c>
      <c r="E52" s="62">
        <v>3.6</v>
      </c>
      <c r="F52" s="137">
        <v>8.0473999999999997</v>
      </c>
      <c r="G52" s="60" t="s">
        <v>23</v>
      </c>
      <c r="H52" s="64" t="s">
        <v>194</v>
      </c>
    </row>
    <row r="53" spans="1:200" ht="26.1" customHeight="1">
      <c r="A53" s="61">
        <v>47</v>
      </c>
      <c r="B53" s="191"/>
      <c r="C53" s="67" t="s">
        <v>213</v>
      </c>
      <c r="D53" s="62">
        <v>35.558126000000001</v>
      </c>
      <c r="E53" s="62">
        <v>10.667</v>
      </c>
      <c r="F53" s="137">
        <v>23.824400000000001</v>
      </c>
      <c r="G53" s="60" t="s">
        <v>23</v>
      </c>
      <c r="H53" s="64" t="s">
        <v>194</v>
      </c>
    </row>
    <row r="54" spans="1:200" ht="26.1" customHeight="1">
      <c r="A54" s="61">
        <v>48</v>
      </c>
      <c r="B54" s="191" t="s">
        <v>178</v>
      </c>
      <c r="C54" s="67" t="s">
        <v>214</v>
      </c>
      <c r="D54" s="62">
        <v>7.9472091225346002</v>
      </c>
      <c r="E54" s="62">
        <v>3.96</v>
      </c>
      <c r="F54" s="137">
        <v>3.7488000000000001</v>
      </c>
      <c r="G54" s="60" t="s">
        <v>23</v>
      </c>
      <c r="H54" s="64" t="s">
        <v>194</v>
      </c>
    </row>
    <row r="55" spans="1:200" ht="26.1" customHeight="1">
      <c r="A55" s="61">
        <v>49</v>
      </c>
      <c r="B55" s="191"/>
      <c r="C55" s="67" t="s">
        <v>215</v>
      </c>
      <c r="D55" s="62">
        <v>5.6826078774653901</v>
      </c>
      <c r="E55" s="62">
        <v>2.83</v>
      </c>
      <c r="F55" s="137">
        <v>2.6821000000000002</v>
      </c>
      <c r="G55" s="60" t="s">
        <v>23</v>
      </c>
      <c r="H55" s="64" t="s">
        <v>194</v>
      </c>
    </row>
    <row r="56" spans="1:200" ht="26.1" customHeight="1">
      <c r="A56" s="61">
        <v>50</v>
      </c>
      <c r="B56" s="69" t="s">
        <v>176</v>
      </c>
      <c r="C56" s="68" t="s">
        <v>216</v>
      </c>
      <c r="D56" s="62">
        <v>10.796523000000001</v>
      </c>
      <c r="E56" s="62">
        <v>5.3890000000000002</v>
      </c>
      <c r="F56" s="137">
        <v>5.4074999999999998</v>
      </c>
      <c r="G56" s="64" t="s">
        <v>30</v>
      </c>
      <c r="H56" s="64" t="s">
        <v>194</v>
      </c>
    </row>
    <row r="57" spans="1:200" ht="26.1" customHeight="1">
      <c r="A57" s="61">
        <v>51</v>
      </c>
      <c r="B57" s="69" t="s">
        <v>178</v>
      </c>
      <c r="C57" s="68" t="s">
        <v>217</v>
      </c>
      <c r="D57" s="62">
        <v>22.525894000000001</v>
      </c>
      <c r="E57" s="62">
        <v>11.257999999999999</v>
      </c>
      <c r="F57" s="137">
        <v>10.5921</v>
      </c>
      <c r="G57" s="60" t="s">
        <v>23</v>
      </c>
      <c r="H57" s="64" t="s">
        <v>194</v>
      </c>
    </row>
    <row r="58" spans="1:200" ht="26.1" customHeight="1">
      <c r="A58" s="61">
        <v>52</v>
      </c>
      <c r="B58" s="69" t="s">
        <v>189</v>
      </c>
      <c r="C58" s="68" t="s">
        <v>218</v>
      </c>
      <c r="D58" s="62">
        <v>92.471311999999998</v>
      </c>
      <c r="E58" s="62">
        <v>46.231000000000002</v>
      </c>
      <c r="F58" s="137">
        <v>43.466200000000001</v>
      </c>
      <c r="G58" s="60" t="s">
        <v>23</v>
      </c>
      <c r="H58" s="64" t="s">
        <v>194</v>
      </c>
    </row>
    <row r="59" spans="1:200" s="42" customFormat="1" ht="30" customHeight="1">
      <c r="A59" s="194" t="s">
        <v>219</v>
      </c>
      <c r="B59" s="193"/>
      <c r="C59" s="194"/>
      <c r="D59" s="70">
        <f>SUM(D60:D114)</f>
        <v>1114.3540779999998</v>
      </c>
      <c r="E59" s="70">
        <f>SUM(E60:E114)</f>
        <v>729.76490000000001</v>
      </c>
      <c r="F59" s="70">
        <f>SUM(F60:F114)</f>
        <v>342.39214000000004</v>
      </c>
      <c r="G59" s="60" t="s">
        <v>23</v>
      </c>
      <c r="H59" s="58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</row>
    <row r="60" spans="1:200" s="43" customFormat="1" ht="24.95" customHeight="1">
      <c r="A60" s="61">
        <v>1</v>
      </c>
      <c r="B60" s="186" t="s">
        <v>220</v>
      </c>
      <c r="C60" s="71" t="s">
        <v>221</v>
      </c>
      <c r="D60" s="72">
        <v>136.26415399999999</v>
      </c>
      <c r="E60" s="63">
        <v>128.30000000000001</v>
      </c>
      <c r="F60" s="73">
        <v>7.9641529999999996</v>
      </c>
      <c r="G60" s="60" t="s">
        <v>23</v>
      </c>
      <c r="H60" s="64" t="s">
        <v>222</v>
      </c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</row>
    <row r="61" spans="1:200" ht="24.95" customHeight="1">
      <c r="A61" s="61">
        <v>2</v>
      </c>
      <c r="B61" s="186"/>
      <c r="C61" s="64" t="s">
        <v>223</v>
      </c>
      <c r="D61" s="72">
        <v>17.732064999999999</v>
      </c>
      <c r="E61" s="63">
        <v>17.191600000000001</v>
      </c>
      <c r="F61" s="73">
        <v>0.54046499999999997</v>
      </c>
      <c r="G61" s="60" t="s">
        <v>23</v>
      </c>
      <c r="H61" s="64" t="s">
        <v>157</v>
      </c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</row>
    <row r="62" spans="1:200" ht="24.95" customHeight="1">
      <c r="A62" s="61">
        <v>3</v>
      </c>
      <c r="B62" s="186"/>
      <c r="C62" s="71" t="s">
        <v>224</v>
      </c>
      <c r="D62" s="72">
        <v>2.3660839999999999</v>
      </c>
      <c r="E62" s="63">
        <v>2.2951999999999999</v>
      </c>
      <c r="F62" s="73">
        <v>7.0883000000000002E-2</v>
      </c>
      <c r="G62" s="60" t="s">
        <v>23</v>
      </c>
      <c r="H62" s="64" t="s">
        <v>157</v>
      </c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</row>
    <row r="63" spans="1:200" ht="24.95" customHeight="1">
      <c r="A63" s="61">
        <v>4</v>
      </c>
      <c r="B63" s="186"/>
      <c r="C63" s="64" t="s">
        <v>225</v>
      </c>
      <c r="D63" s="72">
        <v>4.6321880000000002</v>
      </c>
      <c r="E63" s="63">
        <v>4.4932999999999996</v>
      </c>
      <c r="F63" s="73">
        <v>0.13888800000000001</v>
      </c>
      <c r="G63" s="60" t="s">
        <v>23</v>
      </c>
      <c r="H63" s="64" t="s">
        <v>157</v>
      </c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</row>
    <row r="64" spans="1:200" ht="24.95" customHeight="1">
      <c r="A64" s="61">
        <v>5</v>
      </c>
      <c r="B64" s="186"/>
      <c r="C64" s="71" t="s">
        <v>226</v>
      </c>
      <c r="D64" s="72">
        <v>5.3317220000000001</v>
      </c>
      <c r="E64" s="63">
        <v>5.1684999999999999</v>
      </c>
      <c r="F64" s="73">
        <v>0.16322200000000001</v>
      </c>
      <c r="G64" s="60" t="s">
        <v>23</v>
      </c>
      <c r="H64" s="64" t="s">
        <v>157</v>
      </c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</row>
    <row r="65" spans="1:137" ht="24.95" customHeight="1">
      <c r="A65" s="61">
        <v>6</v>
      </c>
      <c r="B65" s="186"/>
      <c r="C65" s="64" t="s">
        <v>227</v>
      </c>
      <c r="D65" s="72">
        <v>15.981434</v>
      </c>
      <c r="E65" s="63">
        <v>15.499599999999999</v>
      </c>
      <c r="F65" s="73">
        <v>0.48183300000000001</v>
      </c>
      <c r="G65" s="60" t="s">
        <v>23</v>
      </c>
      <c r="H65" s="64" t="s">
        <v>157</v>
      </c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</row>
    <row r="66" spans="1:137" ht="24.95" customHeight="1">
      <c r="A66" s="61">
        <v>7</v>
      </c>
      <c r="B66" s="186"/>
      <c r="C66" s="64" t="s">
        <v>228</v>
      </c>
      <c r="D66" s="72">
        <v>15.326299000000001</v>
      </c>
      <c r="E66" s="63">
        <v>14.8605</v>
      </c>
      <c r="F66" s="73">
        <v>0.46579900000000002</v>
      </c>
      <c r="G66" s="60" t="s">
        <v>23</v>
      </c>
      <c r="H66" s="64" t="s">
        <v>157</v>
      </c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</row>
    <row r="67" spans="1:137" ht="24.95" customHeight="1">
      <c r="A67" s="61">
        <v>8</v>
      </c>
      <c r="B67" s="186"/>
      <c r="C67" s="71" t="s">
        <v>229</v>
      </c>
      <c r="D67" s="72">
        <v>6.3258580000000002</v>
      </c>
      <c r="E67" s="63">
        <v>6.1368</v>
      </c>
      <c r="F67" s="73">
        <v>0.189058</v>
      </c>
      <c r="G67" s="60" t="s">
        <v>23</v>
      </c>
      <c r="H67" s="64" t="s">
        <v>157</v>
      </c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</row>
    <row r="68" spans="1:137" ht="24.95" customHeight="1">
      <c r="A68" s="61">
        <v>9</v>
      </c>
      <c r="B68" s="186"/>
      <c r="C68" s="64" t="s">
        <v>230</v>
      </c>
      <c r="D68" s="72">
        <v>8.1537120000000005</v>
      </c>
      <c r="E68" s="63">
        <v>7.9092000000000002</v>
      </c>
      <c r="F68" s="73">
        <v>0.24451200000000001</v>
      </c>
      <c r="G68" s="60" t="s">
        <v>23</v>
      </c>
      <c r="H68" s="64" t="s">
        <v>157</v>
      </c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</row>
    <row r="69" spans="1:137" ht="24.95" customHeight="1">
      <c r="A69" s="61">
        <v>10</v>
      </c>
      <c r="B69" s="186"/>
      <c r="C69" s="71" t="s">
        <v>231</v>
      </c>
      <c r="D69" s="72">
        <v>4.6843700000000004</v>
      </c>
      <c r="E69" s="63">
        <v>4.5438999999999998</v>
      </c>
      <c r="F69" s="73">
        <v>0.14047000000000001</v>
      </c>
      <c r="G69" s="60" t="s">
        <v>23</v>
      </c>
      <c r="H69" s="64" t="s">
        <v>157</v>
      </c>
    </row>
    <row r="70" spans="1:137" ht="24.95" customHeight="1">
      <c r="A70" s="61">
        <v>11</v>
      </c>
      <c r="B70" s="186"/>
      <c r="C70" s="64" t="s">
        <v>232</v>
      </c>
      <c r="D70" s="72">
        <v>6.9651680000000002</v>
      </c>
      <c r="E70" s="63">
        <v>6.7515999999999998</v>
      </c>
      <c r="F70" s="73">
        <v>0.21356800000000001</v>
      </c>
      <c r="G70" s="60" t="s">
        <v>23</v>
      </c>
      <c r="H70" s="64" t="s">
        <v>157</v>
      </c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</row>
    <row r="71" spans="1:137" ht="24.95" customHeight="1">
      <c r="A71" s="61">
        <v>12</v>
      </c>
      <c r="B71" s="186"/>
      <c r="C71" s="64" t="s">
        <v>233</v>
      </c>
      <c r="D71" s="72">
        <v>7.4937509999999996</v>
      </c>
      <c r="E71" s="63">
        <v>7.26</v>
      </c>
      <c r="F71" s="73">
        <v>0.23375099999999999</v>
      </c>
      <c r="G71" s="60" t="s">
        <v>23</v>
      </c>
      <c r="H71" s="64" t="s">
        <v>157</v>
      </c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</row>
    <row r="72" spans="1:137" ht="24.95" customHeight="1">
      <c r="A72" s="61">
        <v>13</v>
      </c>
      <c r="B72" s="186"/>
      <c r="C72" s="71" t="s">
        <v>234</v>
      </c>
      <c r="D72" s="72">
        <v>19.455116</v>
      </c>
      <c r="E72" s="63">
        <v>18.868600000000001</v>
      </c>
      <c r="F72" s="73">
        <v>0.58651600000000004</v>
      </c>
      <c r="G72" s="60" t="s">
        <v>23</v>
      </c>
      <c r="H72" s="64" t="s">
        <v>157</v>
      </c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</row>
    <row r="73" spans="1:137" ht="24.95" customHeight="1">
      <c r="A73" s="61">
        <v>14</v>
      </c>
      <c r="B73" s="186"/>
      <c r="C73" s="71" t="s">
        <v>235</v>
      </c>
      <c r="D73" s="72">
        <v>6.1708530000000001</v>
      </c>
      <c r="E73" s="63">
        <v>5.9938000000000002</v>
      </c>
      <c r="F73" s="73">
        <v>0.17705299999999999</v>
      </c>
      <c r="G73" s="60" t="s">
        <v>23</v>
      </c>
      <c r="H73" s="64" t="s">
        <v>157</v>
      </c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</row>
    <row r="74" spans="1:137" ht="24.95" customHeight="1">
      <c r="A74" s="61">
        <v>15</v>
      </c>
      <c r="B74" s="186"/>
      <c r="C74" s="64" t="s">
        <v>236</v>
      </c>
      <c r="D74" s="72">
        <v>9.7503480000000007</v>
      </c>
      <c r="E74" s="63">
        <v>9.4497</v>
      </c>
      <c r="F74" s="73">
        <v>0.30064800000000003</v>
      </c>
      <c r="G74" s="60" t="s">
        <v>23</v>
      </c>
      <c r="H74" s="64" t="s">
        <v>157</v>
      </c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</row>
    <row r="75" spans="1:137" ht="24.95" customHeight="1">
      <c r="A75" s="61">
        <v>16</v>
      </c>
      <c r="B75" s="186"/>
      <c r="C75" s="64" t="s">
        <v>237</v>
      </c>
      <c r="D75" s="72">
        <v>15.923109</v>
      </c>
      <c r="E75" s="63">
        <v>15.443199999999999</v>
      </c>
      <c r="F75" s="73">
        <v>0.47990899999999997</v>
      </c>
      <c r="G75" s="60" t="s">
        <v>23</v>
      </c>
      <c r="H75" s="64" t="s">
        <v>157</v>
      </c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</row>
    <row r="76" spans="1:137" ht="34.5" customHeight="1">
      <c r="A76" s="61">
        <v>17</v>
      </c>
      <c r="B76" s="186"/>
      <c r="C76" s="71" t="s">
        <v>238</v>
      </c>
      <c r="D76" s="72">
        <v>17.352861000000001</v>
      </c>
      <c r="E76" s="63">
        <v>16.829999999999998</v>
      </c>
      <c r="F76" s="73">
        <v>0.52285999999999999</v>
      </c>
      <c r="G76" s="60" t="s">
        <v>23</v>
      </c>
      <c r="H76" s="64" t="s">
        <v>157</v>
      </c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</row>
    <row r="77" spans="1:137" ht="24.95" customHeight="1">
      <c r="A77" s="61">
        <v>18</v>
      </c>
      <c r="B77" s="186"/>
      <c r="C77" s="68" t="s">
        <v>239</v>
      </c>
      <c r="D77" s="72">
        <v>13.629985</v>
      </c>
      <c r="E77" s="63">
        <v>13.212199999999999</v>
      </c>
      <c r="F77" s="73">
        <v>0.41778500000000002</v>
      </c>
      <c r="G77" s="60" t="s">
        <v>23</v>
      </c>
      <c r="H77" s="64" t="s">
        <v>157</v>
      </c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</row>
    <row r="78" spans="1:137" ht="24.95" customHeight="1">
      <c r="A78" s="61">
        <v>19</v>
      </c>
      <c r="B78" s="186"/>
      <c r="C78" s="68" t="s">
        <v>240</v>
      </c>
      <c r="D78" s="72">
        <v>15.172518</v>
      </c>
      <c r="E78" s="63">
        <v>14.7174</v>
      </c>
      <c r="F78" s="73">
        <v>0.45511699999999999</v>
      </c>
      <c r="G78" s="60" t="s">
        <v>23</v>
      </c>
      <c r="H78" s="64" t="s">
        <v>157</v>
      </c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</row>
    <row r="79" spans="1:137" ht="24.95" customHeight="1">
      <c r="A79" s="61">
        <v>20</v>
      </c>
      <c r="B79" s="186"/>
      <c r="C79" s="68" t="s">
        <v>241</v>
      </c>
      <c r="D79" s="72">
        <v>16.204173999999998</v>
      </c>
      <c r="E79" s="63">
        <v>15.693099999999999</v>
      </c>
      <c r="F79" s="73">
        <v>0.511073</v>
      </c>
      <c r="G79" s="60" t="s">
        <v>23</v>
      </c>
      <c r="H79" s="64" t="s">
        <v>157</v>
      </c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</row>
    <row r="80" spans="1:137" ht="24.95" customHeight="1">
      <c r="A80" s="61">
        <v>21</v>
      </c>
      <c r="B80" s="186"/>
      <c r="C80" s="68" t="s">
        <v>242</v>
      </c>
      <c r="D80" s="72">
        <v>7.6574330000000002</v>
      </c>
      <c r="E80" s="63">
        <v>7.4278000000000004</v>
      </c>
      <c r="F80" s="73">
        <v>0.229633</v>
      </c>
      <c r="G80" s="60" t="s">
        <v>23</v>
      </c>
      <c r="H80" s="64" t="s">
        <v>157</v>
      </c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</row>
    <row r="81" spans="1:137" s="43" customFormat="1" ht="24.95" customHeight="1">
      <c r="A81" s="61">
        <v>22</v>
      </c>
      <c r="B81" s="186"/>
      <c r="C81" s="68" t="s">
        <v>243</v>
      </c>
      <c r="D81" s="72">
        <v>53.751550999999999</v>
      </c>
      <c r="E81" s="63">
        <v>52.130699999999997</v>
      </c>
      <c r="F81" s="73">
        <v>1.620851</v>
      </c>
      <c r="G81" s="60" t="s">
        <v>23</v>
      </c>
      <c r="H81" s="64" t="s">
        <v>157</v>
      </c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</row>
    <row r="82" spans="1:137" ht="24.95" customHeight="1">
      <c r="A82" s="61">
        <v>23</v>
      </c>
      <c r="B82" s="186"/>
      <c r="C82" s="68" t="s">
        <v>244</v>
      </c>
      <c r="D82" s="72">
        <v>1.952294</v>
      </c>
      <c r="E82" s="63">
        <v>1.8882000000000001</v>
      </c>
      <c r="F82" s="73">
        <v>6.4092999999999997E-2</v>
      </c>
      <c r="G82" s="60" t="s">
        <v>23</v>
      </c>
      <c r="H82" s="64" t="s">
        <v>157</v>
      </c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</row>
    <row r="83" spans="1:137" ht="24.95" customHeight="1">
      <c r="A83" s="61">
        <v>24</v>
      </c>
      <c r="B83" s="186"/>
      <c r="C83" s="68" t="s">
        <v>236</v>
      </c>
      <c r="D83" s="72">
        <v>34.422749000000003</v>
      </c>
      <c r="E83" s="63">
        <v>12.2</v>
      </c>
      <c r="F83" s="73">
        <v>17.37</v>
      </c>
      <c r="G83" s="60" t="s">
        <v>23</v>
      </c>
      <c r="H83" s="64" t="s">
        <v>194</v>
      </c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</row>
    <row r="84" spans="1:137" ht="24.95" customHeight="1">
      <c r="A84" s="61">
        <v>25</v>
      </c>
      <c r="B84" s="186"/>
      <c r="C84" s="68" t="s">
        <v>245</v>
      </c>
      <c r="D84" s="72">
        <v>8.556101</v>
      </c>
      <c r="E84" s="63">
        <v>4.3</v>
      </c>
      <c r="F84" s="73">
        <v>3.22</v>
      </c>
      <c r="G84" s="60" t="s">
        <v>23</v>
      </c>
      <c r="H84" s="64" t="s">
        <v>194</v>
      </c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</row>
    <row r="85" spans="1:137" ht="24.95" customHeight="1">
      <c r="A85" s="61">
        <v>26</v>
      </c>
      <c r="B85" s="186"/>
      <c r="C85" s="68" t="s">
        <v>237</v>
      </c>
      <c r="D85" s="72">
        <v>8.8642009999999996</v>
      </c>
      <c r="E85" s="63">
        <v>4.4000000000000004</v>
      </c>
      <c r="F85" s="73">
        <v>3.86</v>
      </c>
      <c r="G85" s="60" t="s">
        <v>23</v>
      </c>
      <c r="H85" s="64" t="s">
        <v>194</v>
      </c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</row>
    <row r="86" spans="1:137" ht="24.95" customHeight="1">
      <c r="A86" s="61">
        <v>27</v>
      </c>
      <c r="B86" s="186"/>
      <c r="C86" s="68" t="s">
        <v>246</v>
      </c>
      <c r="D86" s="72">
        <v>3.0491959999999998</v>
      </c>
      <c r="E86" s="63">
        <v>1.5</v>
      </c>
      <c r="F86" s="73">
        <v>1.28</v>
      </c>
      <c r="G86" s="60" t="s">
        <v>23</v>
      </c>
      <c r="H86" s="64" t="s">
        <v>194</v>
      </c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</row>
    <row r="87" spans="1:137" ht="24.95" customHeight="1">
      <c r="A87" s="61">
        <v>28</v>
      </c>
      <c r="B87" s="186"/>
      <c r="C87" s="68" t="s">
        <v>247</v>
      </c>
      <c r="D87" s="72">
        <v>5.3234859999999999</v>
      </c>
      <c r="E87" s="63">
        <v>2.66</v>
      </c>
      <c r="F87" s="73">
        <v>3.38</v>
      </c>
      <c r="G87" s="60" t="s">
        <v>23</v>
      </c>
      <c r="H87" s="64" t="s">
        <v>194</v>
      </c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</row>
    <row r="88" spans="1:137" ht="24.95" customHeight="1">
      <c r="A88" s="61">
        <v>29</v>
      </c>
      <c r="B88" s="186"/>
      <c r="C88" s="68" t="s">
        <v>248</v>
      </c>
      <c r="D88" s="72">
        <v>1.9937720000000001</v>
      </c>
      <c r="E88" s="63">
        <v>1</v>
      </c>
      <c r="F88" s="73">
        <v>0</v>
      </c>
      <c r="G88" s="60" t="s">
        <v>23</v>
      </c>
      <c r="H88" s="64" t="s">
        <v>194</v>
      </c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</row>
    <row r="89" spans="1:137" ht="24.95" customHeight="1">
      <c r="A89" s="61">
        <v>30</v>
      </c>
      <c r="B89" s="186"/>
      <c r="C89" s="68" t="s">
        <v>249</v>
      </c>
      <c r="D89" s="72">
        <v>2.4009429999999998</v>
      </c>
      <c r="E89" s="63">
        <v>1.2</v>
      </c>
      <c r="F89" s="73">
        <v>0.86</v>
      </c>
      <c r="G89" s="60" t="s">
        <v>23</v>
      </c>
      <c r="H89" s="64" t="s">
        <v>194</v>
      </c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</row>
    <row r="90" spans="1:137" ht="24.95" customHeight="1">
      <c r="A90" s="61">
        <v>31</v>
      </c>
      <c r="B90" s="186"/>
      <c r="C90" s="68" t="s">
        <v>250</v>
      </c>
      <c r="D90" s="72">
        <v>10.046753000000001</v>
      </c>
      <c r="E90" s="63">
        <v>5.0199999999999996</v>
      </c>
      <c r="F90" s="73">
        <v>6.71</v>
      </c>
      <c r="G90" s="60" t="s">
        <v>23</v>
      </c>
      <c r="H90" s="64" t="s">
        <v>194</v>
      </c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</row>
    <row r="91" spans="1:137" ht="24.95" customHeight="1">
      <c r="A91" s="61">
        <v>32</v>
      </c>
      <c r="B91" s="186"/>
      <c r="C91" s="68" t="s">
        <v>251</v>
      </c>
      <c r="D91" s="72">
        <v>5.2537240000000001</v>
      </c>
      <c r="E91" s="63">
        <v>2.6</v>
      </c>
      <c r="F91" s="73">
        <v>2.38</v>
      </c>
      <c r="G91" s="60" t="s">
        <v>23</v>
      </c>
      <c r="H91" s="64" t="s">
        <v>194</v>
      </c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</row>
    <row r="92" spans="1:137" ht="24.95" customHeight="1">
      <c r="A92" s="61">
        <v>33</v>
      </c>
      <c r="B92" s="186"/>
      <c r="C92" s="68" t="s">
        <v>252</v>
      </c>
      <c r="D92" s="72">
        <v>8.175497</v>
      </c>
      <c r="E92" s="63">
        <v>4.0999999999999996</v>
      </c>
      <c r="F92" s="73">
        <v>2.4300000000000002</v>
      </c>
      <c r="G92" s="60" t="s">
        <v>23</v>
      </c>
      <c r="H92" s="64" t="s">
        <v>194</v>
      </c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</row>
    <row r="93" spans="1:137" ht="24.95" customHeight="1">
      <c r="A93" s="61">
        <v>34</v>
      </c>
      <c r="B93" s="186"/>
      <c r="C93" s="71" t="s">
        <v>253</v>
      </c>
      <c r="D93" s="72">
        <v>1.594724</v>
      </c>
      <c r="E93" s="63">
        <v>0.8</v>
      </c>
      <c r="F93" s="72">
        <v>0.61</v>
      </c>
      <c r="G93" s="60" t="s">
        <v>23</v>
      </c>
      <c r="H93" s="64" t="s">
        <v>194</v>
      </c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</row>
    <row r="94" spans="1:137" ht="24.95" customHeight="1">
      <c r="A94" s="61">
        <v>35</v>
      </c>
      <c r="B94" s="186" t="s">
        <v>254</v>
      </c>
      <c r="C94" s="64" t="s">
        <v>255</v>
      </c>
      <c r="D94" s="72">
        <v>1.178326</v>
      </c>
      <c r="E94" s="63">
        <v>0.59</v>
      </c>
      <c r="F94" s="73">
        <v>0.34</v>
      </c>
      <c r="G94" s="60" t="s">
        <v>23</v>
      </c>
      <c r="H94" s="64" t="s">
        <v>194</v>
      </c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</row>
    <row r="95" spans="1:137" ht="24.95" customHeight="1">
      <c r="A95" s="61">
        <v>36</v>
      </c>
      <c r="B95" s="186"/>
      <c r="C95" s="71" t="s">
        <v>256</v>
      </c>
      <c r="D95" s="72">
        <v>1.9934050000000001</v>
      </c>
      <c r="E95" s="63">
        <v>1</v>
      </c>
      <c r="F95" s="73">
        <v>1.01</v>
      </c>
      <c r="G95" s="60" t="s">
        <v>23</v>
      </c>
      <c r="H95" s="64" t="s">
        <v>194</v>
      </c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</row>
    <row r="96" spans="1:137" ht="24.95" customHeight="1">
      <c r="A96" s="61">
        <v>37</v>
      </c>
      <c r="B96" s="186"/>
      <c r="C96" s="64" t="s">
        <v>257</v>
      </c>
      <c r="D96" s="72">
        <v>1.86937</v>
      </c>
      <c r="E96" s="63">
        <v>0.93</v>
      </c>
      <c r="F96" s="73">
        <v>1.03</v>
      </c>
      <c r="G96" s="60" t="s">
        <v>23</v>
      </c>
      <c r="H96" s="64" t="s">
        <v>194</v>
      </c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</row>
    <row r="97" spans="1:137" ht="24.95" customHeight="1">
      <c r="A97" s="61">
        <v>38</v>
      </c>
      <c r="B97" s="186"/>
      <c r="C97" s="71" t="s">
        <v>258</v>
      </c>
      <c r="D97" s="72">
        <v>58.344695999999999</v>
      </c>
      <c r="E97" s="63">
        <v>22</v>
      </c>
      <c r="F97" s="73">
        <v>15.3</v>
      </c>
      <c r="G97" s="60" t="s">
        <v>23</v>
      </c>
      <c r="H97" s="64" t="s">
        <v>194</v>
      </c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</row>
    <row r="98" spans="1:137" s="43" customFormat="1" ht="24.95" customHeight="1">
      <c r="A98" s="61">
        <v>39</v>
      </c>
      <c r="B98" s="186"/>
      <c r="C98" s="64" t="s">
        <v>259</v>
      </c>
      <c r="D98" s="72">
        <v>43.387380999999998</v>
      </c>
      <c r="E98" s="63">
        <v>21.7</v>
      </c>
      <c r="F98" s="73">
        <v>30.82</v>
      </c>
      <c r="G98" s="60" t="s">
        <v>23</v>
      </c>
      <c r="H98" s="64" t="s">
        <v>194</v>
      </c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75"/>
      <c r="DB98" s="75"/>
      <c r="DC98" s="75"/>
      <c r="DD98" s="75"/>
      <c r="DE98" s="75"/>
      <c r="DF98" s="75"/>
      <c r="DG98" s="75"/>
      <c r="DH98" s="75"/>
      <c r="DI98" s="75"/>
      <c r="DJ98" s="75"/>
      <c r="DK98" s="75"/>
    </row>
    <row r="99" spans="1:137" s="43" customFormat="1" ht="24.95" customHeight="1">
      <c r="A99" s="61">
        <v>40</v>
      </c>
      <c r="B99" s="186"/>
      <c r="C99" s="64" t="s">
        <v>260</v>
      </c>
      <c r="D99" s="72">
        <v>41.538240000000002</v>
      </c>
      <c r="E99" s="63">
        <v>20.8</v>
      </c>
      <c r="F99" s="73">
        <v>38.28</v>
      </c>
      <c r="G99" s="60" t="s">
        <v>23</v>
      </c>
      <c r="H99" s="64" t="s">
        <v>194</v>
      </c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5"/>
      <c r="BQ99" s="75"/>
      <c r="BR99" s="75"/>
      <c r="BS99" s="75"/>
      <c r="BT99" s="75"/>
      <c r="BU99" s="75"/>
      <c r="BV99" s="75"/>
      <c r="BW99" s="75"/>
      <c r="BX99" s="75"/>
      <c r="BY99" s="75"/>
      <c r="BZ99" s="75"/>
      <c r="CA99" s="75"/>
      <c r="CB99" s="75"/>
      <c r="CC99" s="75"/>
      <c r="CD99" s="75"/>
      <c r="CE99" s="75"/>
      <c r="CF99" s="75"/>
      <c r="CG99" s="75"/>
      <c r="CH99" s="75"/>
      <c r="CI99" s="75"/>
      <c r="CJ99" s="75"/>
      <c r="CK99" s="75"/>
      <c r="CL99" s="75"/>
      <c r="CM99" s="75"/>
      <c r="CN99" s="75"/>
      <c r="CO99" s="75"/>
      <c r="CP99" s="75"/>
      <c r="CQ99" s="75"/>
      <c r="CR99" s="75"/>
      <c r="CS99" s="75"/>
      <c r="CT99" s="75"/>
      <c r="CU99" s="75"/>
      <c r="CV99" s="75"/>
      <c r="CW99" s="75"/>
      <c r="CX99" s="75"/>
      <c r="CY99" s="75"/>
      <c r="CZ99" s="75"/>
      <c r="DA99" s="75"/>
      <c r="DB99" s="75"/>
      <c r="DC99" s="75"/>
      <c r="DD99" s="75"/>
      <c r="DE99" s="75"/>
      <c r="DF99" s="75"/>
      <c r="DG99" s="75"/>
      <c r="DH99" s="75"/>
      <c r="DI99" s="75"/>
      <c r="DJ99" s="75"/>
      <c r="DK99" s="75"/>
    </row>
    <row r="100" spans="1:137" ht="24.95" customHeight="1">
      <c r="A100" s="61">
        <v>41</v>
      </c>
      <c r="B100" s="186"/>
      <c r="C100" s="71" t="s">
        <v>261</v>
      </c>
      <c r="D100" s="72">
        <v>63.756532999999997</v>
      </c>
      <c r="E100" s="63">
        <v>28.8</v>
      </c>
      <c r="F100" s="73">
        <v>15.82</v>
      </c>
      <c r="G100" s="60" t="s">
        <v>23</v>
      </c>
      <c r="H100" s="64" t="s">
        <v>194</v>
      </c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</row>
    <row r="101" spans="1:137" ht="24.95" customHeight="1">
      <c r="A101" s="61">
        <v>42</v>
      </c>
      <c r="B101" s="186"/>
      <c r="C101" s="71" t="s">
        <v>262</v>
      </c>
      <c r="D101" s="72">
        <v>16.194768</v>
      </c>
      <c r="E101" s="63">
        <v>8.1</v>
      </c>
      <c r="F101" s="73">
        <v>2.3199999999999998</v>
      </c>
      <c r="G101" s="60" t="s">
        <v>23</v>
      </c>
      <c r="H101" s="64" t="s">
        <v>194</v>
      </c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</row>
    <row r="102" spans="1:137" s="43" customFormat="1" ht="24.95" customHeight="1">
      <c r="A102" s="61">
        <v>43</v>
      </c>
      <c r="B102" s="186"/>
      <c r="C102" s="64" t="s">
        <v>263</v>
      </c>
      <c r="D102" s="72">
        <v>8.7949210000000004</v>
      </c>
      <c r="E102" s="63">
        <v>4.4000000000000004</v>
      </c>
      <c r="F102" s="73">
        <v>10.09</v>
      </c>
      <c r="G102" s="60" t="s">
        <v>23</v>
      </c>
      <c r="H102" s="64" t="s">
        <v>194</v>
      </c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L102" s="75"/>
      <c r="BM102" s="75"/>
      <c r="BN102" s="75"/>
      <c r="BO102" s="75"/>
      <c r="BP102" s="75"/>
      <c r="BQ102" s="75"/>
      <c r="BR102" s="75"/>
      <c r="BS102" s="75"/>
      <c r="BT102" s="75"/>
      <c r="BU102" s="75"/>
      <c r="BV102" s="75"/>
      <c r="BW102" s="75"/>
      <c r="BX102" s="75"/>
      <c r="BY102" s="75"/>
      <c r="BZ102" s="75"/>
      <c r="CA102" s="75"/>
      <c r="CB102" s="75"/>
      <c r="CC102" s="75"/>
      <c r="CD102" s="75"/>
      <c r="CE102" s="75"/>
      <c r="CF102" s="75"/>
      <c r="CG102" s="75"/>
      <c r="CH102" s="75"/>
      <c r="CI102" s="75"/>
      <c r="CJ102" s="75"/>
      <c r="CK102" s="75"/>
      <c r="CL102" s="75"/>
      <c r="CM102" s="75"/>
      <c r="CN102" s="75"/>
      <c r="CO102" s="75"/>
      <c r="CP102" s="75"/>
      <c r="CQ102" s="75"/>
      <c r="CR102" s="75"/>
      <c r="CS102" s="75"/>
      <c r="CT102" s="75"/>
      <c r="CU102" s="75"/>
      <c r="CV102" s="75"/>
      <c r="CW102" s="75"/>
      <c r="CX102" s="75"/>
      <c r="CY102" s="75"/>
      <c r="CZ102" s="75"/>
      <c r="DA102" s="75"/>
      <c r="DB102" s="75"/>
      <c r="DC102" s="75"/>
      <c r="DD102" s="75"/>
      <c r="DE102" s="75"/>
      <c r="DF102" s="75"/>
      <c r="DG102" s="75"/>
      <c r="DH102" s="75"/>
      <c r="DI102" s="75"/>
      <c r="DJ102" s="75"/>
      <c r="DK102" s="75"/>
    </row>
    <row r="103" spans="1:137" ht="24.95" customHeight="1">
      <c r="A103" s="61">
        <v>44</v>
      </c>
      <c r="B103" s="186"/>
      <c r="C103" s="71" t="s">
        <v>264</v>
      </c>
      <c r="D103" s="72">
        <v>21.892160000000001</v>
      </c>
      <c r="E103" s="63">
        <v>11</v>
      </c>
      <c r="F103" s="73">
        <v>2</v>
      </c>
      <c r="G103" s="60" t="s">
        <v>23</v>
      </c>
      <c r="H103" s="64" t="s">
        <v>194</v>
      </c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</row>
    <row r="104" spans="1:137" ht="24.95" customHeight="1">
      <c r="A104" s="61">
        <v>45</v>
      </c>
      <c r="B104" s="186"/>
      <c r="C104" s="64" t="s">
        <v>265</v>
      </c>
      <c r="D104" s="72">
        <v>24.777968999999999</v>
      </c>
      <c r="E104" s="63">
        <v>12.4</v>
      </c>
      <c r="F104" s="73">
        <v>12.86</v>
      </c>
      <c r="G104" s="60" t="s">
        <v>23</v>
      </c>
      <c r="H104" s="64" t="s">
        <v>194</v>
      </c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</row>
    <row r="105" spans="1:137" ht="24.95" customHeight="1">
      <c r="A105" s="61">
        <v>46</v>
      </c>
      <c r="B105" s="186"/>
      <c r="C105" s="71" t="s">
        <v>266</v>
      </c>
      <c r="D105" s="72">
        <v>7.147621</v>
      </c>
      <c r="E105" s="63">
        <v>3.6</v>
      </c>
      <c r="F105" s="73">
        <v>1.61</v>
      </c>
      <c r="G105" s="60" t="s">
        <v>23</v>
      </c>
      <c r="H105" s="64" t="s">
        <v>194</v>
      </c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</row>
    <row r="106" spans="1:137" s="43" customFormat="1" ht="24.95" customHeight="1">
      <c r="A106" s="61">
        <v>47</v>
      </c>
      <c r="B106" s="186"/>
      <c r="C106" s="64" t="s">
        <v>267</v>
      </c>
      <c r="D106" s="72">
        <v>9.7580430000000007</v>
      </c>
      <c r="E106" s="63">
        <v>4.88</v>
      </c>
      <c r="F106" s="73">
        <v>5.96</v>
      </c>
      <c r="G106" s="60" t="s">
        <v>23</v>
      </c>
      <c r="H106" s="64" t="s">
        <v>194</v>
      </c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/>
      <c r="BQ106" s="75"/>
      <c r="BR106" s="75"/>
      <c r="BS106" s="75"/>
      <c r="BT106" s="75"/>
      <c r="BU106" s="75"/>
      <c r="BV106" s="75"/>
      <c r="BW106" s="75"/>
      <c r="BX106" s="75"/>
      <c r="BY106" s="75"/>
      <c r="BZ106" s="75"/>
      <c r="CA106" s="75"/>
      <c r="CB106" s="75"/>
      <c r="CC106" s="75"/>
      <c r="CD106" s="75"/>
      <c r="CE106" s="75"/>
      <c r="CF106" s="75"/>
      <c r="CG106" s="75"/>
      <c r="CH106" s="75"/>
      <c r="CI106" s="75"/>
      <c r="CJ106" s="75"/>
      <c r="CK106" s="75"/>
      <c r="CL106" s="75"/>
      <c r="CM106" s="75"/>
      <c r="CN106" s="75"/>
      <c r="CO106" s="75"/>
      <c r="CP106" s="75"/>
      <c r="CQ106" s="75"/>
      <c r="CR106" s="75"/>
      <c r="CS106" s="75"/>
      <c r="CT106" s="75"/>
      <c r="CU106" s="75"/>
      <c r="CV106" s="75"/>
      <c r="CW106" s="75"/>
      <c r="CX106" s="75"/>
      <c r="CY106" s="75"/>
      <c r="CZ106" s="75"/>
      <c r="DA106" s="75"/>
      <c r="DB106" s="75"/>
      <c r="DC106" s="75"/>
      <c r="DD106" s="75"/>
      <c r="DE106" s="75"/>
      <c r="DF106" s="75"/>
      <c r="DG106" s="75"/>
      <c r="DH106" s="75"/>
      <c r="DI106" s="75"/>
      <c r="DJ106" s="75"/>
      <c r="DK106" s="75"/>
    </row>
    <row r="107" spans="1:137" s="43" customFormat="1" ht="24.95" customHeight="1">
      <c r="A107" s="61">
        <v>48</v>
      </c>
      <c r="B107" s="186"/>
      <c r="C107" s="64" t="s">
        <v>268</v>
      </c>
      <c r="D107" s="72">
        <v>7.1719549999999996</v>
      </c>
      <c r="E107" s="63">
        <v>3.6</v>
      </c>
      <c r="F107" s="73">
        <v>5.85</v>
      </c>
      <c r="G107" s="60" t="s">
        <v>23</v>
      </c>
      <c r="H107" s="64" t="s">
        <v>194</v>
      </c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  <c r="BK107" s="75"/>
      <c r="BL107" s="75"/>
      <c r="BM107" s="75"/>
      <c r="BN107" s="75"/>
      <c r="BO107" s="75"/>
      <c r="BP107" s="75"/>
      <c r="BQ107" s="75"/>
      <c r="BR107" s="75"/>
      <c r="BS107" s="75"/>
      <c r="BT107" s="75"/>
      <c r="BU107" s="75"/>
      <c r="BV107" s="75"/>
      <c r="BW107" s="75"/>
      <c r="BX107" s="75"/>
      <c r="BY107" s="75"/>
      <c r="BZ107" s="75"/>
      <c r="CA107" s="75"/>
      <c r="CB107" s="75"/>
      <c r="CC107" s="75"/>
      <c r="CD107" s="75"/>
      <c r="CE107" s="75"/>
      <c r="CF107" s="75"/>
      <c r="CG107" s="75"/>
      <c r="CH107" s="75"/>
      <c r="CI107" s="75"/>
      <c r="CJ107" s="75"/>
      <c r="CK107" s="75"/>
      <c r="CL107" s="75"/>
      <c r="CM107" s="75"/>
      <c r="CN107" s="75"/>
      <c r="CO107" s="75"/>
      <c r="CP107" s="75"/>
      <c r="CQ107" s="75"/>
      <c r="CR107" s="75"/>
      <c r="CS107" s="75"/>
      <c r="CT107" s="75"/>
      <c r="CU107" s="75"/>
      <c r="CV107" s="75"/>
      <c r="CW107" s="75"/>
      <c r="CX107" s="75"/>
      <c r="CY107" s="75"/>
      <c r="CZ107" s="75"/>
      <c r="DA107" s="75"/>
      <c r="DB107" s="75"/>
      <c r="DC107" s="75"/>
      <c r="DD107" s="75"/>
      <c r="DE107" s="75"/>
      <c r="DF107" s="75"/>
      <c r="DG107" s="75"/>
      <c r="DH107" s="75"/>
      <c r="DI107" s="75"/>
      <c r="DJ107" s="75"/>
      <c r="DK107" s="75"/>
    </row>
    <row r="108" spans="1:137" s="43" customFormat="1" ht="24.95" customHeight="1">
      <c r="A108" s="61">
        <v>49</v>
      </c>
      <c r="B108" s="186"/>
      <c r="C108" s="64" t="s">
        <v>269</v>
      </c>
      <c r="D108" s="72">
        <v>12.085958</v>
      </c>
      <c r="E108" s="63">
        <v>6</v>
      </c>
      <c r="F108" s="73">
        <v>5.23</v>
      </c>
      <c r="G108" s="60" t="s">
        <v>23</v>
      </c>
      <c r="H108" s="64" t="s">
        <v>194</v>
      </c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5"/>
      <c r="CD108" s="75"/>
      <c r="CE108" s="75"/>
      <c r="CF108" s="75"/>
      <c r="CG108" s="75"/>
      <c r="CH108" s="75"/>
      <c r="CI108" s="75"/>
      <c r="CJ108" s="75"/>
      <c r="CK108" s="75"/>
      <c r="CL108" s="75"/>
      <c r="CM108" s="75"/>
      <c r="CN108" s="75"/>
      <c r="CO108" s="75"/>
      <c r="CP108" s="75"/>
      <c r="CQ108" s="75"/>
      <c r="CR108" s="75"/>
      <c r="CS108" s="75"/>
      <c r="CT108" s="75"/>
      <c r="CU108" s="75"/>
      <c r="CV108" s="75"/>
      <c r="CW108" s="75"/>
      <c r="CX108" s="75"/>
      <c r="CY108" s="75"/>
      <c r="CZ108" s="75"/>
      <c r="DA108" s="75"/>
      <c r="DB108" s="75"/>
      <c r="DC108" s="75"/>
      <c r="DD108" s="75"/>
      <c r="DE108" s="75"/>
      <c r="DF108" s="75"/>
      <c r="DG108" s="75"/>
      <c r="DH108" s="75"/>
      <c r="DI108" s="75"/>
      <c r="DJ108" s="75"/>
      <c r="DK108" s="75"/>
    </row>
    <row r="109" spans="1:137" ht="24.95" customHeight="1">
      <c r="A109" s="61">
        <v>50</v>
      </c>
      <c r="B109" s="186"/>
      <c r="C109" s="64" t="s">
        <v>270</v>
      </c>
      <c r="D109" s="72">
        <v>35.229326</v>
      </c>
      <c r="E109" s="63">
        <v>17.600000000000001</v>
      </c>
      <c r="F109" s="73">
        <v>13.13</v>
      </c>
      <c r="G109" s="60" t="s">
        <v>23</v>
      </c>
      <c r="H109" s="64" t="s">
        <v>194</v>
      </c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</row>
    <row r="110" spans="1:137" ht="24.95" customHeight="1">
      <c r="A110" s="61">
        <v>51</v>
      </c>
      <c r="B110" s="186"/>
      <c r="C110" s="68" t="s">
        <v>271</v>
      </c>
      <c r="D110" s="72">
        <v>32.267890000000001</v>
      </c>
      <c r="E110" s="63">
        <v>16</v>
      </c>
      <c r="F110" s="73">
        <v>9.59</v>
      </c>
      <c r="G110" s="60" t="s">
        <v>23</v>
      </c>
      <c r="H110" s="64" t="s">
        <v>194</v>
      </c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</row>
    <row r="111" spans="1:137" ht="24.95" customHeight="1">
      <c r="A111" s="61">
        <v>52</v>
      </c>
      <c r="B111" s="186"/>
      <c r="C111" s="68" t="s">
        <v>272</v>
      </c>
      <c r="D111" s="72">
        <v>21.182748</v>
      </c>
      <c r="E111" s="63">
        <v>10.6</v>
      </c>
      <c r="F111" s="73">
        <v>12.47</v>
      </c>
      <c r="G111" s="60" t="s">
        <v>23</v>
      </c>
      <c r="H111" s="64" t="s">
        <v>194</v>
      </c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</row>
    <row r="112" spans="1:137" ht="24.95" customHeight="1">
      <c r="A112" s="61">
        <v>53</v>
      </c>
      <c r="B112" s="186"/>
      <c r="C112" s="68" t="s">
        <v>273</v>
      </c>
      <c r="D112" s="72">
        <v>47.987153999999997</v>
      </c>
      <c r="E112" s="63">
        <v>24</v>
      </c>
      <c r="F112" s="73">
        <v>30.14</v>
      </c>
      <c r="G112" s="60" t="s">
        <v>23</v>
      </c>
      <c r="H112" s="64" t="s">
        <v>194</v>
      </c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</row>
    <row r="113" spans="1:200" ht="24.95" customHeight="1">
      <c r="A113" s="61">
        <v>54</v>
      </c>
      <c r="B113" s="186"/>
      <c r="C113" s="68" t="s">
        <v>274</v>
      </c>
      <c r="D113" s="72">
        <v>129.554652</v>
      </c>
      <c r="E113" s="63">
        <v>64.78</v>
      </c>
      <c r="F113" s="73">
        <v>57</v>
      </c>
      <c r="G113" s="60" t="s">
        <v>23</v>
      </c>
      <c r="H113" s="64" t="s">
        <v>194</v>
      </c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</row>
    <row r="114" spans="1:200" ht="24.95" customHeight="1">
      <c r="A114" s="61">
        <v>55</v>
      </c>
      <c r="B114" s="186"/>
      <c r="C114" s="68" t="s">
        <v>275</v>
      </c>
      <c r="D114" s="72">
        <v>30.282768999999998</v>
      </c>
      <c r="E114" s="63">
        <v>15.14</v>
      </c>
      <c r="F114" s="73">
        <v>13.23</v>
      </c>
      <c r="G114" s="60" t="s">
        <v>23</v>
      </c>
      <c r="H114" s="64" t="s">
        <v>194</v>
      </c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</row>
    <row r="115" spans="1:200" s="44" customFormat="1" ht="32.1" customHeight="1">
      <c r="A115" s="192" t="s">
        <v>276</v>
      </c>
      <c r="B115" s="193"/>
      <c r="C115" s="192"/>
      <c r="D115" s="77">
        <f>SUM(D116:D137)</f>
        <v>960.88010000000008</v>
      </c>
      <c r="E115" s="77">
        <f>SUM(E116:E137)</f>
        <v>669.83153199999992</v>
      </c>
      <c r="F115" s="77">
        <f>SUM(F116:F137)</f>
        <v>198.41209999999998</v>
      </c>
      <c r="G115" s="60" t="s">
        <v>23</v>
      </c>
      <c r="H115" s="64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45"/>
      <c r="DY115" s="45"/>
      <c r="DZ115" s="45"/>
      <c r="EA115" s="45"/>
      <c r="EB115" s="45"/>
      <c r="EC115" s="45"/>
      <c r="ED115" s="45"/>
      <c r="EE115" s="45"/>
      <c r="EF115" s="45"/>
      <c r="EG115" s="45"/>
    </row>
    <row r="116" spans="1:200" ht="32.1" customHeight="1">
      <c r="A116" s="61">
        <v>1</v>
      </c>
      <c r="B116" s="64" t="s">
        <v>277</v>
      </c>
      <c r="C116" s="68" t="s">
        <v>278</v>
      </c>
      <c r="D116" s="62">
        <v>184.86</v>
      </c>
      <c r="E116" s="62">
        <v>147.88803200000001</v>
      </c>
      <c r="F116" s="137">
        <v>31.053100000000001</v>
      </c>
      <c r="G116" s="60" t="s">
        <v>23</v>
      </c>
      <c r="H116" s="64" t="s">
        <v>222</v>
      </c>
    </row>
    <row r="117" spans="1:200" ht="24.95" customHeight="1">
      <c r="A117" s="61">
        <v>2</v>
      </c>
      <c r="B117" s="186" t="s">
        <v>279</v>
      </c>
      <c r="C117" s="68" t="s">
        <v>280</v>
      </c>
      <c r="D117" s="62">
        <v>46.014200000000002</v>
      </c>
      <c r="E117" s="62">
        <v>43.996099999999998</v>
      </c>
      <c r="F117" s="137">
        <v>0</v>
      </c>
      <c r="G117" s="60" t="s">
        <v>23</v>
      </c>
      <c r="H117" s="64" t="s">
        <v>157</v>
      </c>
      <c r="EB117" s="44"/>
      <c r="EC117" s="44"/>
      <c r="ED117" s="44"/>
      <c r="EE117" s="44"/>
      <c r="EF117" s="44"/>
      <c r="EG117" s="44"/>
      <c r="GM117" s="50"/>
      <c r="GN117" s="50"/>
      <c r="GO117" s="50"/>
      <c r="GP117" s="50"/>
      <c r="GQ117" s="50"/>
      <c r="GR117" s="50"/>
    </row>
    <row r="118" spans="1:200" ht="24.95" customHeight="1">
      <c r="A118" s="61">
        <v>3</v>
      </c>
      <c r="B118" s="186"/>
      <c r="C118" s="68" t="s">
        <v>281</v>
      </c>
      <c r="D118" s="62">
        <v>21.3888</v>
      </c>
      <c r="E118" s="62">
        <v>19.3325</v>
      </c>
      <c r="F118" s="137">
        <v>0</v>
      </c>
      <c r="G118" s="60" t="s">
        <v>23</v>
      </c>
      <c r="H118" s="64" t="s">
        <v>157</v>
      </c>
      <c r="EB118" s="44"/>
      <c r="EC118" s="44"/>
      <c r="ED118" s="44"/>
      <c r="EE118" s="44"/>
      <c r="EF118" s="44"/>
      <c r="EG118" s="44"/>
      <c r="GM118" s="50"/>
      <c r="GN118" s="50"/>
      <c r="GO118" s="50"/>
      <c r="GP118" s="50"/>
      <c r="GQ118" s="50"/>
      <c r="GR118" s="50"/>
    </row>
    <row r="119" spans="1:200" ht="24.95" customHeight="1">
      <c r="A119" s="61">
        <v>4</v>
      </c>
      <c r="B119" s="186"/>
      <c r="C119" s="68" t="s">
        <v>282</v>
      </c>
      <c r="D119" s="62">
        <v>34.410600000000002</v>
      </c>
      <c r="E119" s="62">
        <v>31.021999999999998</v>
      </c>
      <c r="F119" s="137">
        <v>0</v>
      </c>
      <c r="G119" s="60" t="s">
        <v>23</v>
      </c>
      <c r="H119" s="64" t="s">
        <v>157</v>
      </c>
      <c r="EB119" s="44"/>
      <c r="EC119" s="44"/>
      <c r="ED119" s="44"/>
      <c r="EE119" s="44"/>
      <c r="EF119" s="44"/>
      <c r="EG119" s="44"/>
      <c r="GM119" s="50"/>
      <c r="GN119" s="50"/>
      <c r="GO119" s="50"/>
      <c r="GP119" s="50"/>
      <c r="GQ119" s="50"/>
      <c r="GR119" s="50"/>
    </row>
    <row r="120" spans="1:200" ht="24.95" customHeight="1">
      <c r="A120" s="61">
        <v>5</v>
      </c>
      <c r="B120" s="186"/>
      <c r="C120" s="68" t="s">
        <v>283</v>
      </c>
      <c r="D120" s="62">
        <v>27.0762</v>
      </c>
      <c r="E120" s="62">
        <v>25.11</v>
      </c>
      <c r="F120" s="137">
        <v>0</v>
      </c>
      <c r="G120" s="60" t="s">
        <v>23</v>
      </c>
      <c r="H120" s="64" t="s">
        <v>157</v>
      </c>
      <c r="EB120" s="44"/>
      <c r="EC120" s="44"/>
      <c r="ED120" s="44"/>
      <c r="EE120" s="44"/>
      <c r="EF120" s="44"/>
      <c r="EG120" s="44"/>
      <c r="GM120" s="50"/>
      <c r="GN120" s="50"/>
      <c r="GO120" s="50"/>
      <c r="GP120" s="50"/>
      <c r="GQ120" s="50"/>
      <c r="GR120" s="50"/>
    </row>
    <row r="121" spans="1:200" ht="24.95" customHeight="1">
      <c r="A121" s="61">
        <v>6</v>
      </c>
      <c r="B121" s="64" t="s">
        <v>284</v>
      </c>
      <c r="C121" s="68" t="s">
        <v>285</v>
      </c>
      <c r="D121" s="62">
        <v>39.6389</v>
      </c>
      <c r="E121" s="62">
        <v>36.853700000000003</v>
      </c>
      <c r="F121" s="137">
        <v>0</v>
      </c>
      <c r="G121" s="60" t="s">
        <v>23</v>
      </c>
      <c r="H121" s="64" t="s">
        <v>157</v>
      </c>
      <c r="EB121" s="44"/>
      <c r="EC121" s="44"/>
      <c r="ED121" s="44"/>
      <c r="EE121" s="44"/>
      <c r="EF121" s="44"/>
      <c r="EG121" s="44"/>
      <c r="GM121" s="50"/>
      <c r="GN121" s="50"/>
      <c r="GO121" s="50"/>
      <c r="GP121" s="50"/>
      <c r="GQ121" s="50"/>
      <c r="GR121" s="50"/>
    </row>
    <row r="122" spans="1:200" ht="24.95" customHeight="1">
      <c r="A122" s="61">
        <v>7</v>
      </c>
      <c r="B122" s="186" t="s">
        <v>286</v>
      </c>
      <c r="C122" s="68" t="s">
        <v>287</v>
      </c>
      <c r="D122" s="62">
        <v>25.993500000000001</v>
      </c>
      <c r="E122" s="62">
        <v>24.363</v>
      </c>
      <c r="F122" s="137">
        <v>0</v>
      </c>
      <c r="G122" s="60" t="s">
        <v>23</v>
      </c>
      <c r="H122" s="64" t="s">
        <v>157</v>
      </c>
      <c r="EB122" s="44"/>
      <c r="EC122" s="44"/>
      <c r="ED122" s="44"/>
      <c r="EE122" s="44"/>
      <c r="EF122" s="44"/>
      <c r="EG122" s="44"/>
      <c r="GM122" s="50"/>
      <c r="GN122" s="50"/>
      <c r="GO122" s="50"/>
      <c r="GP122" s="50"/>
      <c r="GQ122" s="50"/>
      <c r="GR122" s="50"/>
    </row>
    <row r="123" spans="1:200" ht="24.95" customHeight="1">
      <c r="A123" s="61">
        <v>8</v>
      </c>
      <c r="B123" s="186"/>
      <c r="C123" s="68" t="s">
        <v>288</v>
      </c>
      <c r="D123" s="62">
        <v>24.011900000000001</v>
      </c>
      <c r="E123" s="78">
        <v>21.790400000000002</v>
      </c>
      <c r="F123" s="137">
        <v>0</v>
      </c>
      <c r="G123" s="60" t="s">
        <v>23</v>
      </c>
      <c r="H123" s="64" t="s">
        <v>157</v>
      </c>
      <c r="EB123" s="44"/>
      <c r="EC123" s="44"/>
      <c r="ED123" s="44"/>
      <c r="EE123" s="44"/>
      <c r="EF123" s="44"/>
      <c r="EG123" s="44"/>
      <c r="GM123" s="50"/>
      <c r="GN123" s="50"/>
      <c r="GO123" s="50"/>
      <c r="GP123" s="50"/>
      <c r="GQ123" s="50"/>
      <c r="GR123" s="50"/>
    </row>
    <row r="124" spans="1:200" s="44" customFormat="1" ht="24.95" customHeight="1">
      <c r="A124" s="61">
        <v>9</v>
      </c>
      <c r="B124" s="186"/>
      <c r="C124" s="68" t="s">
        <v>289</v>
      </c>
      <c r="D124" s="62">
        <v>36.987099999999998</v>
      </c>
      <c r="E124" s="78">
        <v>33.984000000000002</v>
      </c>
      <c r="F124" s="137">
        <v>0</v>
      </c>
      <c r="G124" s="60" t="s">
        <v>23</v>
      </c>
      <c r="H124" s="64" t="s">
        <v>157</v>
      </c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</row>
    <row r="125" spans="1:200" ht="24.95" customHeight="1">
      <c r="A125" s="61">
        <v>10</v>
      </c>
      <c r="B125" s="186"/>
      <c r="C125" s="68" t="s">
        <v>290</v>
      </c>
      <c r="D125" s="62">
        <v>53.732799999999997</v>
      </c>
      <c r="E125" s="78">
        <v>49.921799999999998</v>
      </c>
      <c r="F125" s="137">
        <v>0</v>
      </c>
      <c r="G125" s="60" t="s">
        <v>23</v>
      </c>
      <c r="H125" s="64" t="s">
        <v>157</v>
      </c>
      <c r="EB125" s="44"/>
      <c r="EC125" s="44"/>
      <c r="ED125" s="44"/>
      <c r="EE125" s="44"/>
      <c r="EF125" s="44"/>
      <c r="EG125" s="44"/>
      <c r="GM125" s="50"/>
      <c r="GN125" s="50"/>
      <c r="GO125" s="50"/>
      <c r="GP125" s="50"/>
      <c r="GQ125" s="50"/>
      <c r="GR125" s="50"/>
    </row>
    <row r="126" spans="1:200" ht="24.95" customHeight="1">
      <c r="A126" s="61">
        <v>11</v>
      </c>
      <c r="B126" s="64" t="s">
        <v>277</v>
      </c>
      <c r="C126" s="68" t="s">
        <v>291</v>
      </c>
      <c r="D126" s="62">
        <v>26.9099</v>
      </c>
      <c r="E126" s="78">
        <v>24.8659</v>
      </c>
      <c r="F126" s="137">
        <v>0</v>
      </c>
      <c r="G126" s="60" t="s">
        <v>23</v>
      </c>
      <c r="H126" s="64" t="s">
        <v>157</v>
      </c>
      <c r="EB126" s="44"/>
      <c r="EC126" s="44"/>
      <c r="ED126" s="44"/>
      <c r="EE126" s="44"/>
      <c r="EF126" s="44"/>
      <c r="EG126" s="44"/>
      <c r="GM126" s="50"/>
      <c r="GN126" s="50"/>
      <c r="GO126" s="50"/>
      <c r="GP126" s="50"/>
      <c r="GQ126" s="50"/>
      <c r="GR126" s="50"/>
    </row>
    <row r="127" spans="1:200" ht="24.95" customHeight="1">
      <c r="A127" s="61">
        <v>12</v>
      </c>
      <c r="B127" s="64" t="s">
        <v>279</v>
      </c>
      <c r="C127" s="68" t="s">
        <v>292</v>
      </c>
      <c r="D127" s="62">
        <v>22.973199999999999</v>
      </c>
      <c r="E127" s="78">
        <v>21.085999999999999</v>
      </c>
      <c r="F127" s="137">
        <v>0</v>
      </c>
      <c r="G127" s="60" t="s">
        <v>23</v>
      </c>
      <c r="H127" s="64" t="s">
        <v>157</v>
      </c>
      <c r="EB127" s="44"/>
      <c r="EC127" s="44"/>
      <c r="ED127" s="44"/>
      <c r="EE127" s="44"/>
      <c r="EF127" s="44"/>
      <c r="EG127" s="44"/>
      <c r="GM127" s="50"/>
      <c r="GN127" s="50"/>
      <c r="GO127" s="50"/>
      <c r="GP127" s="50"/>
      <c r="GQ127" s="50"/>
      <c r="GR127" s="50"/>
    </row>
    <row r="128" spans="1:200" ht="24.95" customHeight="1">
      <c r="A128" s="61">
        <v>13</v>
      </c>
      <c r="B128" s="64" t="s">
        <v>293</v>
      </c>
      <c r="C128" s="68" t="s">
        <v>294</v>
      </c>
      <c r="D128" s="62">
        <v>22.812999999999999</v>
      </c>
      <c r="E128" s="78">
        <v>11.406499999999999</v>
      </c>
      <c r="F128" s="137">
        <v>10.183999999999999</v>
      </c>
      <c r="G128" s="60" t="s">
        <v>23</v>
      </c>
      <c r="H128" s="64" t="s">
        <v>194</v>
      </c>
      <c r="EB128" s="44"/>
      <c r="EC128" s="44"/>
      <c r="ED128" s="44"/>
      <c r="EE128" s="44"/>
      <c r="EF128" s="44"/>
      <c r="EG128" s="44"/>
      <c r="GM128" s="50"/>
      <c r="GN128" s="50"/>
      <c r="GO128" s="50"/>
      <c r="GP128" s="50"/>
      <c r="GQ128" s="50"/>
      <c r="GR128" s="50"/>
    </row>
    <row r="129" spans="1:200" ht="24.95" customHeight="1">
      <c r="A129" s="61">
        <v>14</v>
      </c>
      <c r="B129" s="186" t="s">
        <v>279</v>
      </c>
      <c r="C129" s="68" t="s">
        <v>295</v>
      </c>
      <c r="D129" s="62">
        <v>35.241</v>
      </c>
      <c r="E129" s="78">
        <v>17.6205</v>
      </c>
      <c r="F129" s="137">
        <v>15.7872</v>
      </c>
      <c r="G129" s="60" t="s">
        <v>23</v>
      </c>
      <c r="H129" s="64" t="s">
        <v>194</v>
      </c>
      <c r="EB129" s="44"/>
      <c r="EC129" s="44"/>
      <c r="ED129" s="44"/>
      <c r="EE129" s="44"/>
      <c r="EF129" s="44"/>
      <c r="EG129" s="44"/>
      <c r="GM129" s="50"/>
      <c r="GN129" s="50"/>
      <c r="GO129" s="50"/>
      <c r="GP129" s="50"/>
      <c r="GQ129" s="50"/>
      <c r="GR129" s="50"/>
    </row>
    <row r="130" spans="1:200" ht="24.95" customHeight="1">
      <c r="A130" s="61">
        <v>15</v>
      </c>
      <c r="B130" s="186"/>
      <c r="C130" s="68" t="s">
        <v>296</v>
      </c>
      <c r="D130" s="62">
        <v>52.697000000000003</v>
      </c>
      <c r="E130" s="78">
        <v>23.348500000000001</v>
      </c>
      <c r="F130" s="137">
        <v>27.102599999999999</v>
      </c>
      <c r="G130" s="60" t="s">
        <v>23</v>
      </c>
      <c r="H130" s="64" t="s">
        <v>194</v>
      </c>
      <c r="EB130" s="44"/>
      <c r="EC130" s="44"/>
      <c r="ED130" s="44"/>
      <c r="EE130" s="44"/>
      <c r="EF130" s="44"/>
      <c r="EG130" s="44"/>
      <c r="GM130" s="50"/>
      <c r="GN130" s="50"/>
      <c r="GO130" s="50"/>
      <c r="GP130" s="50"/>
      <c r="GQ130" s="50"/>
      <c r="GR130" s="50"/>
    </row>
    <row r="131" spans="1:200" ht="24.95" customHeight="1">
      <c r="A131" s="61">
        <v>16</v>
      </c>
      <c r="B131" s="186" t="s">
        <v>286</v>
      </c>
      <c r="C131" s="68" t="s">
        <v>297</v>
      </c>
      <c r="D131" s="62">
        <v>37.588000000000001</v>
      </c>
      <c r="E131" s="62">
        <v>18.138999999999999</v>
      </c>
      <c r="F131" s="137">
        <v>11.9314</v>
      </c>
      <c r="G131" s="60" t="s">
        <v>23</v>
      </c>
      <c r="H131" s="64" t="s">
        <v>194</v>
      </c>
      <c r="EB131" s="44"/>
      <c r="EC131" s="44"/>
      <c r="ED131" s="44"/>
      <c r="EE131" s="44"/>
      <c r="EF131" s="44"/>
      <c r="EG131" s="44"/>
      <c r="GM131" s="50"/>
      <c r="GN131" s="50"/>
      <c r="GO131" s="50"/>
      <c r="GP131" s="50"/>
      <c r="GQ131" s="50"/>
      <c r="GR131" s="50"/>
    </row>
    <row r="132" spans="1:200" s="43" customFormat="1" ht="24.95" customHeight="1">
      <c r="A132" s="61">
        <v>17</v>
      </c>
      <c r="B132" s="186"/>
      <c r="C132" s="68" t="s">
        <v>298</v>
      </c>
      <c r="D132" s="62">
        <v>45.682000000000002</v>
      </c>
      <c r="E132" s="62">
        <v>22.841000000000001</v>
      </c>
      <c r="F132" s="137">
        <v>13.704599999999999</v>
      </c>
      <c r="G132" s="60" t="s">
        <v>23</v>
      </c>
      <c r="H132" s="64" t="s">
        <v>194</v>
      </c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  <c r="AO132" s="75"/>
      <c r="AP132" s="75"/>
      <c r="AQ132" s="75"/>
      <c r="AR132" s="75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75"/>
      <c r="BD132" s="75"/>
      <c r="BE132" s="75"/>
      <c r="BF132" s="75"/>
      <c r="BG132" s="75"/>
      <c r="BH132" s="75"/>
      <c r="BI132" s="75"/>
      <c r="BJ132" s="75"/>
      <c r="BK132" s="75"/>
      <c r="BL132" s="75"/>
      <c r="BM132" s="75"/>
      <c r="BN132" s="75"/>
      <c r="BO132" s="75"/>
      <c r="BP132" s="75"/>
      <c r="BQ132" s="75"/>
      <c r="BR132" s="75"/>
      <c r="BS132" s="75"/>
      <c r="BT132" s="75"/>
      <c r="BU132" s="75"/>
      <c r="BV132" s="75"/>
      <c r="BW132" s="75"/>
      <c r="BX132" s="75"/>
      <c r="BY132" s="75"/>
      <c r="BZ132" s="75"/>
      <c r="CA132" s="75"/>
      <c r="CB132" s="75"/>
      <c r="CC132" s="75"/>
      <c r="CD132" s="75"/>
      <c r="CE132" s="75"/>
      <c r="CF132" s="75"/>
      <c r="CG132" s="75"/>
      <c r="CH132" s="75"/>
      <c r="CI132" s="75"/>
      <c r="CJ132" s="75"/>
      <c r="CK132" s="75"/>
      <c r="CL132" s="75"/>
      <c r="CM132" s="75"/>
      <c r="CN132" s="75"/>
      <c r="CO132" s="75"/>
      <c r="CP132" s="75"/>
      <c r="CQ132" s="75"/>
      <c r="CR132" s="75"/>
      <c r="CS132" s="75"/>
      <c r="CT132" s="75"/>
      <c r="CU132" s="75"/>
      <c r="CV132" s="75"/>
      <c r="CW132" s="75"/>
      <c r="CX132" s="75"/>
      <c r="CY132" s="75"/>
      <c r="CZ132" s="75"/>
      <c r="DA132" s="75"/>
      <c r="DB132" s="75"/>
      <c r="DC132" s="75"/>
      <c r="DD132" s="75"/>
      <c r="DE132" s="75"/>
      <c r="DF132" s="75"/>
      <c r="DG132" s="75"/>
      <c r="DH132" s="75"/>
      <c r="DI132" s="75"/>
      <c r="DJ132" s="75"/>
      <c r="DK132" s="75"/>
      <c r="DL132" s="75"/>
      <c r="DM132" s="75"/>
      <c r="DN132" s="75"/>
      <c r="DO132" s="75"/>
      <c r="DP132" s="75"/>
      <c r="DQ132" s="75"/>
      <c r="DR132" s="75"/>
      <c r="DS132" s="75"/>
      <c r="DT132" s="75"/>
      <c r="DU132" s="75"/>
      <c r="DV132" s="75"/>
      <c r="DW132" s="75"/>
      <c r="DX132" s="75"/>
      <c r="DY132" s="75"/>
      <c r="DZ132" s="75"/>
      <c r="EA132" s="75"/>
    </row>
    <row r="133" spans="1:200" ht="24.95" customHeight="1">
      <c r="A133" s="61">
        <v>18</v>
      </c>
      <c r="B133" s="186"/>
      <c r="C133" s="68" t="s">
        <v>299</v>
      </c>
      <c r="D133" s="79">
        <v>31.425999999999998</v>
      </c>
      <c r="E133" s="79">
        <v>15.712999999999999</v>
      </c>
      <c r="F133" s="137">
        <v>9.4277999999999995</v>
      </c>
      <c r="G133" s="60" t="s">
        <v>23</v>
      </c>
      <c r="H133" s="64" t="s">
        <v>194</v>
      </c>
      <c r="EB133" s="44"/>
      <c r="EC133" s="44"/>
      <c r="ED133" s="44"/>
      <c r="EE133" s="44"/>
      <c r="EF133" s="44"/>
      <c r="EG133" s="44"/>
      <c r="GM133" s="50"/>
      <c r="GN133" s="50"/>
      <c r="GO133" s="50"/>
      <c r="GP133" s="50"/>
      <c r="GQ133" s="50"/>
      <c r="GR133" s="50"/>
    </row>
    <row r="134" spans="1:200" ht="24.95" customHeight="1">
      <c r="A134" s="61">
        <v>19</v>
      </c>
      <c r="B134" s="186"/>
      <c r="C134" s="68" t="s">
        <v>300</v>
      </c>
      <c r="D134" s="79">
        <v>52.58</v>
      </c>
      <c r="E134" s="79">
        <v>24.29</v>
      </c>
      <c r="F134" s="137">
        <v>17.774000000000001</v>
      </c>
      <c r="G134" s="60" t="s">
        <v>23</v>
      </c>
      <c r="H134" s="64" t="s">
        <v>194</v>
      </c>
      <c r="EB134" s="44"/>
      <c r="EC134" s="44"/>
      <c r="ED134" s="44"/>
      <c r="EE134" s="44"/>
      <c r="EF134" s="44"/>
      <c r="EG134" s="44"/>
      <c r="GM134" s="50"/>
      <c r="GN134" s="50"/>
      <c r="GO134" s="50"/>
      <c r="GP134" s="50"/>
      <c r="GQ134" s="50"/>
      <c r="GR134" s="50"/>
    </row>
    <row r="135" spans="1:200" ht="24.95" customHeight="1">
      <c r="A135" s="61">
        <v>20</v>
      </c>
      <c r="B135" s="64" t="s">
        <v>284</v>
      </c>
      <c r="C135" s="68" t="s">
        <v>301</v>
      </c>
      <c r="D135" s="79">
        <v>40.933</v>
      </c>
      <c r="E135" s="79">
        <v>20.4665</v>
      </c>
      <c r="F135" s="137">
        <v>18.902100000000001</v>
      </c>
      <c r="G135" s="60" t="s">
        <v>23</v>
      </c>
      <c r="H135" s="64" t="s">
        <v>194</v>
      </c>
      <c r="EB135" s="44"/>
      <c r="EC135" s="44"/>
      <c r="ED135" s="44"/>
      <c r="EE135" s="44"/>
      <c r="EF135" s="44"/>
      <c r="EG135" s="44"/>
      <c r="GM135" s="50"/>
      <c r="GN135" s="50"/>
      <c r="GO135" s="50"/>
      <c r="GP135" s="50"/>
      <c r="GQ135" s="50"/>
      <c r="GR135" s="50"/>
    </row>
    <row r="136" spans="1:200" ht="24.95" customHeight="1">
      <c r="A136" s="61">
        <v>21</v>
      </c>
      <c r="B136" s="186" t="s">
        <v>277</v>
      </c>
      <c r="C136" s="68" t="s">
        <v>302</v>
      </c>
      <c r="D136" s="79">
        <v>40.841999999999999</v>
      </c>
      <c r="E136" s="79">
        <v>12.252599999999999</v>
      </c>
      <c r="F136" s="137">
        <v>20.420999999999999</v>
      </c>
      <c r="G136" s="60" t="s">
        <v>23</v>
      </c>
      <c r="H136" s="64" t="s">
        <v>194</v>
      </c>
      <c r="EB136" s="44"/>
      <c r="EC136" s="44"/>
      <c r="ED136" s="44"/>
      <c r="EE136" s="44"/>
      <c r="EF136" s="44"/>
      <c r="EG136" s="44"/>
      <c r="GM136" s="50"/>
      <c r="GN136" s="50"/>
      <c r="GO136" s="50"/>
      <c r="GP136" s="50"/>
      <c r="GQ136" s="50"/>
      <c r="GR136" s="50"/>
    </row>
    <row r="137" spans="1:200" ht="24.95" customHeight="1">
      <c r="A137" s="61">
        <v>22</v>
      </c>
      <c r="B137" s="186"/>
      <c r="C137" s="68" t="s">
        <v>303</v>
      </c>
      <c r="D137" s="79">
        <v>57.081000000000003</v>
      </c>
      <c r="E137" s="79">
        <v>23.540500000000002</v>
      </c>
      <c r="F137" s="137">
        <v>22.124300000000002</v>
      </c>
      <c r="G137" s="60" t="s">
        <v>23</v>
      </c>
      <c r="H137" s="64" t="s">
        <v>194</v>
      </c>
      <c r="EB137" s="44"/>
      <c r="EC137" s="44"/>
      <c r="ED137" s="44"/>
      <c r="EE137" s="44"/>
      <c r="EF137" s="44"/>
      <c r="EG137" s="44"/>
      <c r="GM137" s="50"/>
      <c r="GN137" s="50"/>
      <c r="GO137" s="50"/>
      <c r="GP137" s="50"/>
      <c r="GQ137" s="50"/>
      <c r="GR137" s="50"/>
    </row>
    <row r="138" spans="1:200" s="44" customFormat="1" ht="32.1" customHeight="1">
      <c r="A138" s="192" t="s">
        <v>304</v>
      </c>
      <c r="B138" s="193"/>
      <c r="C138" s="192"/>
      <c r="D138" s="59">
        <f>SUM(D139:D148)</f>
        <v>547.73846400000002</v>
      </c>
      <c r="E138" s="59">
        <f t="shared" ref="E138:F138" si="0">SUM(E139:E148)</f>
        <v>289.95385799999997</v>
      </c>
      <c r="F138" s="59">
        <f t="shared" si="0"/>
        <v>161.28970000000001</v>
      </c>
      <c r="G138" s="60" t="s">
        <v>23</v>
      </c>
      <c r="H138" s="64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/>
      <c r="CG138" s="45"/>
      <c r="CH138" s="45"/>
      <c r="CI138" s="45"/>
      <c r="CJ138" s="45"/>
      <c r="CK138" s="45"/>
      <c r="CL138" s="45"/>
      <c r="CM138" s="45"/>
      <c r="CN138" s="45"/>
      <c r="CO138" s="45"/>
      <c r="CP138" s="45"/>
      <c r="CQ138" s="45"/>
      <c r="CR138" s="45"/>
      <c r="CS138" s="45"/>
      <c r="CT138" s="45"/>
      <c r="CU138" s="45"/>
      <c r="CV138" s="45"/>
      <c r="CW138" s="45"/>
      <c r="CX138" s="45"/>
      <c r="CY138" s="45"/>
      <c r="CZ138" s="45"/>
      <c r="DA138" s="45"/>
      <c r="DB138" s="45"/>
      <c r="DC138" s="45"/>
      <c r="DD138" s="45"/>
      <c r="DE138" s="45"/>
      <c r="DF138" s="45"/>
      <c r="DG138" s="45"/>
      <c r="DH138" s="45"/>
      <c r="DI138" s="45"/>
      <c r="DJ138" s="45"/>
      <c r="DK138" s="45"/>
      <c r="DL138" s="45"/>
      <c r="DM138" s="45"/>
      <c r="DN138" s="45"/>
      <c r="DO138" s="45"/>
      <c r="DP138" s="45"/>
      <c r="DQ138" s="45"/>
      <c r="DR138" s="45"/>
      <c r="DS138" s="45"/>
      <c r="DT138" s="45"/>
      <c r="DU138" s="45"/>
      <c r="DV138" s="45"/>
      <c r="DW138" s="45"/>
      <c r="DX138" s="45"/>
      <c r="DY138" s="45"/>
      <c r="DZ138" s="45"/>
      <c r="EA138" s="45"/>
    </row>
    <row r="139" spans="1:200" ht="24.95" customHeight="1">
      <c r="A139" s="138">
        <v>1</v>
      </c>
      <c r="B139" s="185" t="s">
        <v>652</v>
      </c>
      <c r="C139" s="135" t="s">
        <v>305</v>
      </c>
      <c r="D139" s="63">
        <v>15.811396</v>
      </c>
      <c r="E139" s="63">
        <v>6.74</v>
      </c>
      <c r="F139" s="136">
        <v>5.9</v>
      </c>
      <c r="G139" s="60" t="s">
        <v>23</v>
      </c>
      <c r="H139" s="64" t="s">
        <v>194</v>
      </c>
      <c r="EB139" s="44"/>
      <c r="EC139" s="44"/>
      <c r="ED139" s="44"/>
      <c r="EE139" s="44"/>
      <c r="EF139" s="44"/>
      <c r="EG139" s="44"/>
      <c r="GM139" s="50"/>
      <c r="GN139" s="50"/>
      <c r="GO139" s="50"/>
      <c r="GP139" s="50"/>
      <c r="GQ139" s="50"/>
      <c r="GR139" s="50"/>
    </row>
    <row r="140" spans="1:200" ht="24.95" customHeight="1">
      <c r="A140" s="138">
        <v>2</v>
      </c>
      <c r="B140" s="185"/>
      <c r="C140" s="135" t="s">
        <v>306</v>
      </c>
      <c r="D140" s="63">
        <v>13.219595999999999</v>
      </c>
      <c r="E140" s="63">
        <v>5.96</v>
      </c>
      <c r="F140" s="136">
        <v>4.6100000000000003</v>
      </c>
      <c r="G140" s="60" t="s">
        <v>23</v>
      </c>
      <c r="H140" s="64" t="s">
        <v>194</v>
      </c>
      <c r="EB140" s="44"/>
      <c r="EC140" s="44"/>
      <c r="ED140" s="44"/>
      <c r="EE140" s="44"/>
      <c r="EF140" s="44"/>
      <c r="EG140" s="44"/>
      <c r="GM140" s="50"/>
      <c r="GN140" s="50"/>
      <c r="GO140" s="50"/>
      <c r="GP140" s="50"/>
      <c r="GQ140" s="50"/>
      <c r="GR140" s="50"/>
    </row>
    <row r="141" spans="1:200" ht="24.95" customHeight="1">
      <c r="A141" s="138">
        <v>3</v>
      </c>
      <c r="B141" s="185"/>
      <c r="C141" s="135" t="s">
        <v>307</v>
      </c>
      <c r="D141" s="63">
        <v>58.915433</v>
      </c>
      <c r="E141" s="63">
        <v>31</v>
      </c>
      <c r="F141" s="139">
        <v>16.13</v>
      </c>
      <c r="G141" s="60" t="s">
        <v>23</v>
      </c>
      <c r="H141" s="64" t="s">
        <v>194</v>
      </c>
      <c r="EB141" s="44"/>
      <c r="EC141" s="44"/>
      <c r="ED141" s="44"/>
      <c r="EE141" s="44"/>
      <c r="EF141" s="44"/>
      <c r="EG141" s="44"/>
      <c r="GM141" s="50"/>
      <c r="GN141" s="50"/>
      <c r="GO141" s="50"/>
      <c r="GP141" s="50"/>
      <c r="GQ141" s="50"/>
      <c r="GR141" s="50"/>
    </row>
    <row r="142" spans="1:200" ht="24.95" customHeight="1">
      <c r="A142" s="138">
        <v>4</v>
      </c>
      <c r="B142" s="185" t="s">
        <v>653</v>
      </c>
      <c r="C142" s="135" t="s">
        <v>308</v>
      </c>
      <c r="D142" s="63">
        <v>101.3045</v>
      </c>
      <c r="E142" s="63">
        <v>49</v>
      </c>
      <c r="F142" s="139">
        <v>32</v>
      </c>
      <c r="G142" s="60" t="s">
        <v>23</v>
      </c>
      <c r="H142" s="64" t="s">
        <v>194</v>
      </c>
      <c r="EB142" s="44"/>
      <c r="EC142" s="44"/>
      <c r="ED142" s="44"/>
      <c r="EE142" s="44"/>
      <c r="EF142" s="44"/>
      <c r="EG142" s="44"/>
      <c r="GM142" s="50"/>
      <c r="GN142" s="50"/>
      <c r="GO142" s="50"/>
      <c r="GP142" s="50"/>
      <c r="GQ142" s="50"/>
      <c r="GR142" s="50"/>
    </row>
    <row r="143" spans="1:200" ht="24.95" customHeight="1">
      <c r="A143" s="138">
        <v>5</v>
      </c>
      <c r="B143" s="185"/>
      <c r="C143" s="135" t="s">
        <v>309</v>
      </c>
      <c r="D143" s="63">
        <v>31.722033</v>
      </c>
      <c r="E143" s="63">
        <v>9</v>
      </c>
      <c r="F143" s="139">
        <v>16</v>
      </c>
      <c r="G143" s="60" t="s">
        <v>23</v>
      </c>
      <c r="H143" s="64" t="s">
        <v>194</v>
      </c>
      <c r="EB143" s="44"/>
      <c r="EC143" s="44"/>
      <c r="ED143" s="44"/>
      <c r="EE143" s="44"/>
      <c r="EF143" s="44"/>
      <c r="EG143" s="44"/>
      <c r="GM143" s="50"/>
      <c r="GN143" s="50"/>
      <c r="GO143" s="50"/>
      <c r="GP143" s="50"/>
      <c r="GQ143" s="50"/>
      <c r="GR143" s="50"/>
    </row>
    <row r="144" spans="1:200" ht="24.95" customHeight="1">
      <c r="A144" s="138">
        <v>6</v>
      </c>
      <c r="B144" s="185"/>
      <c r="C144" s="135" t="s">
        <v>310</v>
      </c>
      <c r="D144" s="63">
        <v>75.8125</v>
      </c>
      <c r="E144" s="63">
        <v>39</v>
      </c>
      <c r="F144" s="136">
        <v>21</v>
      </c>
      <c r="G144" s="60" t="s">
        <v>23</v>
      </c>
      <c r="H144" s="64" t="s">
        <v>194</v>
      </c>
    </row>
    <row r="145" spans="1:137" ht="24.95" customHeight="1">
      <c r="A145" s="138">
        <v>7</v>
      </c>
      <c r="B145" s="185" t="s">
        <v>654</v>
      </c>
      <c r="C145" s="135" t="s">
        <v>311</v>
      </c>
      <c r="D145" s="63">
        <v>42.368035999999996</v>
      </c>
      <c r="E145" s="63">
        <v>20</v>
      </c>
      <c r="F145" s="136">
        <v>13.88</v>
      </c>
      <c r="G145" s="60" t="s">
        <v>23</v>
      </c>
      <c r="H145" s="64" t="s">
        <v>194</v>
      </c>
    </row>
    <row r="146" spans="1:137" ht="24.95" customHeight="1">
      <c r="A146" s="138">
        <v>8</v>
      </c>
      <c r="B146" s="185"/>
      <c r="C146" s="135" t="s">
        <v>312</v>
      </c>
      <c r="D146" s="63">
        <v>137.79143500000001</v>
      </c>
      <c r="E146" s="63">
        <v>62</v>
      </c>
      <c r="F146" s="139">
        <v>48.23</v>
      </c>
      <c r="G146" s="60" t="s">
        <v>23</v>
      </c>
      <c r="H146" s="64" t="s">
        <v>194</v>
      </c>
    </row>
    <row r="147" spans="1:137" ht="24.95" customHeight="1">
      <c r="A147" s="138">
        <v>9</v>
      </c>
      <c r="B147" s="185" t="s">
        <v>653</v>
      </c>
      <c r="C147" s="135" t="s">
        <v>655</v>
      </c>
      <c r="D147" s="136">
        <v>34.230240999999999</v>
      </c>
      <c r="E147" s="136">
        <v>32.518729</v>
      </c>
      <c r="F147" s="139">
        <v>1.7115</v>
      </c>
      <c r="G147" s="60" t="s">
        <v>23</v>
      </c>
      <c r="H147" s="135" t="s">
        <v>657</v>
      </c>
    </row>
    <row r="148" spans="1:137" ht="24.95" customHeight="1">
      <c r="A148" s="138">
        <v>10</v>
      </c>
      <c r="B148" s="185"/>
      <c r="C148" s="135" t="s">
        <v>656</v>
      </c>
      <c r="D148" s="136">
        <v>36.563293999999999</v>
      </c>
      <c r="E148" s="136">
        <v>34.735129000000001</v>
      </c>
      <c r="F148" s="139">
        <v>1.8282</v>
      </c>
      <c r="G148" s="60" t="s">
        <v>23</v>
      </c>
      <c r="H148" s="135" t="s">
        <v>657</v>
      </c>
    </row>
    <row r="149" spans="1:137" s="44" customFormat="1" ht="24.95" customHeight="1">
      <c r="A149" s="192" t="s">
        <v>313</v>
      </c>
      <c r="B149" s="193"/>
      <c r="C149" s="192"/>
      <c r="D149" s="70">
        <f>SUM(D150:D178)</f>
        <v>1319.600058</v>
      </c>
      <c r="E149" s="70">
        <f>SUM(E150:E178)</f>
        <v>905.49427500000013</v>
      </c>
      <c r="F149" s="70">
        <f>SUM(F150:F178)</f>
        <v>338.48851500000001</v>
      </c>
      <c r="G149" s="60" t="s">
        <v>23</v>
      </c>
      <c r="H149" s="64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  <c r="BU149" s="45"/>
      <c r="BV149" s="45"/>
      <c r="BW149" s="45"/>
      <c r="BX149" s="45"/>
      <c r="BY149" s="45"/>
      <c r="BZ149" s="45"/>
      <c r="CA149" s="45"/>
      <c r="CB149" s="45"/>
      <c r="CC149" s="45"/>
      <c r="CD149" s="45"/>
      <c r="CE149" s="45"/>
      <c r="CF149" s="45"/>
      <c r="CG149" s="45"/>
      <c r="CH149" s="45"/>
      <c r="CI149" s="45"/>
      <c r="CJ149" s="45"/>
      <c r="CK149" s="45"/>
      <c r="CL149" s="45"/>
      <c r="CM149" s="45"/>
      <c r="CN149" s="45"/>
      <c r="CO149" s="45"/>
      <c r="CP149" s="45"/>
      <c r="CQ149" s="45"/>
      <c r="CR149" s="45"/>
      <c r="CS149" s="45"/>
      <c r="CT149" s="45"/>
      <c r="CU149" s="45"/>
      <c r="CV149" s="45"/>
      <c r="CW149" s="45"/>
      <c r="CX149" s="45"/>
      <c r="CY149" s="45"/>
      <c r="CZ149" s="45"/>
      <c r="DA149" s="45"/>
      <c r="DB149" s="45"/>
      <c r="DC149" s="45"/>
      <c r="DD149" s="45"/>
      <c r="DE149" s="45"/>
      <c r="DF149" s="45"/>
      <c r="DG149" s="45"/>
      <c r="DH149" s="45"/>
      <c r="DI149" s="45"/>
      <c r="DJ149" s="45"/>
      <c r="DK149" s="45"/>
      <c r="DL149" s="45"/>
      <c r="DM149" s="45"/>
      <c r="DN149" s="45"/>
      <c r="DO149" s="45"/>
      <c r="DP149" s="45"/>
      <c r="DQ149" s="45"/>
      <c r="DR149" s="45"/>
      <c r="DS149" s="45"/>
      <c r="DT149" s="45"/>
      <c r="DU149" s="45"/>
      <c r="DV149" s="45"/>
      <c r="DW149" s="45"/>
      <c r="DX149" s="45"/>
      <c r="DY149" s="45"/>
      <c r="DZ149" s="45"/>
      <c r="EA149" s="45"/>
      <c r="EB149" s="45"/>
      <c r="EC149" s="45"/>
      <c r="ED149" s="45"/>
      <c r="EE149" s="45"/>
      <c r="EF149" s="45"/>
      <c r="EG149" s="45"/>
    </row>
    <row r="150" spans="1:137" ht="24.95" customHeight="1">
      <c r="A150" s="61">
        <v>1</v>
      </c>
      <c r="B150" s="186" t="s">
        <v>314</v>
      </c>
      <c r="C150" s="64" t="s">
        <v>315</v>
      </c>
      <c r="D150" s="62">
        <v>13.5726</v>
      </c>
      <c r="E150" s="63">
        <v>13.1654</v>
      </c>
      <c r="F150" s="137">
        <v>0.40720000000000001</v>
      </c>
      <c r="G150" s="60" t="s">
        <v>23</v>
      </c>
      <c r="H150" s="64" t="s">
        <v>222</v>
      </c>
    </row>
    <row r="151" spans="1:137" ht="24.95" customHeight="1">
      <c r="A151" s="61">
        <v>2</v>
      </c>
      <c r="B151" s="186"/>
      <c r="C151" s="64" t="s">
        <v>316</v>
      </c>
      <c r="D151" s="62">
        <v>21.128401</v>
      </c>
      <c r="E151" s="63">
        <v>19.780889999999999</v>
      </c>
      <c r="F151" s="137">
        <v>1.3475109999999999</v>
      </c>
      <c r="G151" s="60" t="s">
        <v>23</v>
      </c>
      <c r="H151" s="64" t="s">
        <v>157</v>
      </c>
    </row>
    <row r="152" spans="1:137" ht="24.95" customHeight="1">
      <c r="A152" s="61">
        <v>3</v>
      </c>
      <c r="B152" s="186"/>
      <c r="C152" s="64" t="s">
        <v>317</v>
      </c>
      <c r="D152" s="62">
        <v>39.389431000000002</v>
      </c>
      <c r="E152" s="72">
        <v>37.743402000000003</v>
      </c>
      <c r="F152" s="137">
        <v>1.646029</v>
      </c>
      <c r="G152" s="60" t="s">
        <v>23</v>
      </c>
      <c r="H152" s="64" t="s">
        <v>157</v>
      </c>
    </row>
    <row r="153" spans="1:137" ht="24.95" customHeight="1">
      <c r="A153" s="61">
        <v>4</v>
      </c>
      <c r="B153" s="186"/>
      <c r="C153" s="64" t="s">
        <v>318</v>
      </c>
      <c r="D153" s="62">
        <v>26.873598000000001</v>
      </c>
      <c r="E153" s="63">
        <v>25.073636</v>
      </c>
      <c r="F153" s="137">
        <v>1.7999620000000001</v>
      </c>
      <c r="G153" s="60" t="s">
        <v>23</v>
      </c>
      <c r="H153" s="64" t="s">
        <v>157</v>
      </c>
    </row>
    <row r="154" spans="1:137" ht="24.95" customHeight="1">
      <c r="A154" s="61">
        <v>5</v>
      </c>
      <c r="B154" s="186"/>
      <c r="C154" s="64" t="s">
        <v>319</v>
      </c>
      <c r="D154" s="62">
        <v>35.093556999999997</v>
      </c>
      <c r="E154" s="62">
        <v>33.934722000000001</v>
      </c>
      <c r="F154" s="137">
        <v>1.1588350000000001</v>
      </c>
      <c r="G154" s="60" t="s">
        <v>23</v>
      </c>
      <c r="H154" s="64" t="s">
        <v>157</v>
      </c>
    </row>
    <row r="155" spans="1:137" s="45" customFormat="1" ht="24.95" customHeight="1">
      <c r="A155" s="61">
        <v>6</v>
      </c>
      <c r="B155" s="186"/>
      <c r="C155" s="64" t="s">
        <v>320</v>
      </c>
      <c r="D155" s="62">
        <v>25.570115999999999</v>
      </c>
      <c r="E155" s="72">
        <v>23.385344</v>
      </c>
      <c r="F155" s="137">
        <v>2.1847720000000002</v>
      </c>
      <c r="G155" s="60" t="s">
        <v>23</v>
      </c>
      <c r="H155" s="64" t="s">
        <v>157</v>
      </c>
    </row>
    <row r="156" spans="1:137" ht="24.95" customHeight="1">
      <c r="A156" s="61">
        <v>7</v>
      </c>
      <c r="B156" s="186"/>
      <c r="C156" s="64" t="s">
        <v>321</v>
      </c>
      <c r="D156" s="62">
        <v>31.477824999999999</v>
      </c>
      <c r="E156" s="72">
        <v>28.733750000000001</v>
      </c>
      <c r="F156" s="137">
        <v>2.744075</v>
      </c>
      <c r="G156" s="60" t="s">
        <v>23</v>
      </c>
      <c r="H156" s="64" t="s">
        <v>157</v>
      </c>
    </row>
    <row r="157" spans="1:137" ht="24.95" customHeight="1">
      <c r="A157" s="61">
        <v>8</v>
      </c>
      <c r="B157" s="186"/>
      <c r="C157" s="64" t="s">
        <v>322</v>
      </c>
      <c r="D157" s="62">
        <v>22.611699999999999</v>
      </c>
      <c r="E157" s="72">
        <v>20.595749999999999</v>
      </c>
      <c r="F157" s="137">
        <v>2.0159500000000001</v>
      </c>
      <c r="G157" s="60" t="s">
        <v>23</v>
      </c>
      <c r="H157" s="64" t="s">
        <v>157</v>
      </c>
    </row>
    <row r="158" spans="1:137" ht="24.95" customHeight="1">
      <c r="A158" s="61">
        <v>9</v>
      </c>
      <c r="B158" s="186"/>
      <c r="C158" s="68" t="s">
        <v>323</v>
      </c>
      <c r="D158" s="62">
        <v>39.222710999999997</v>
      </c>
      <c r="E158" s="72">
        <v>35.977049000000001</v>
      </c>
      <c r="F158" s="137">
        <v>3.2456619999999998</v>
      </c>
      <c r="G158" s="60" t="s">
        <v>23</v>
      </c>
      <c r="H158" s="64" t="s">
        <v>157</v>
      </c>
    </row>
    <row r="159" spans="1:137" ht="24.95" customHeight="1">
      <c r="A159" s="61">
        <v>10</v>
      </c>
      <c r="B159" s="186"/>
      <c r="C159" s="68" t="s">
        <v>324</v>
      </c>
      <c r="D159" s="62">
        <v>40.6768</v>
      </c>
      <c r="E159" s="72">
        <v>37.509099999999997</v>
      </c>
      <c r="F159" s="137">
        <v>3.1677</v>
      </c>
      <c r="G159" s="60" t="s">
        <v>23</v>
      </c>
      <c r="H159" s="64" t="s">
        <v>157</v>
      </c>
    </row>
    <row r="160" spans="1:137" ht="24.95" customHeight="1">
      <c r="A160" s="61">
        <v>11</v>
      </c>
      <c r="B160" s="186"/>
      <c r="C160" s="64" t="s">
        <v>325</v>
      </c>
      <c r="D160" s="62">
        <v>30.180747</v>
      </c>
      <c r="E160" s="72">
        <v>27.835104000000001</v>
      </c>
      <c r="F160" s="137">
        <v>2.3456429999999999</v>
      </c>
      <c r="G160" s="60" t="s">
        <v>23</v>
      </c>
      <c r="H160" s="64" t="s">
        <v>157</v>
      </c>
    </row>
    <row r="161" spans="1:137" ht="24.95" customHeight="1">
      <c r="A161" s="61">
        <v>12</v>
      </c>
      <c r="B161" s="186"/>
      <c r="C161" s="64" t="s">
        <v>326</v>
      </c>
      <c r="D161" s="62">
        <v>19.257351</v>
      </c>
      <c r="E161" s="72">
        <v>17.846160000000001</v>
      </c>
      <c r="F161" s="137">
        <v>1.4111910000000001</v>
      </c>
      <c r="G161" s="60" t="s">
        <v>23</v>
      </c>
      <c r="H161" s="64" t="s">
        <v>157</v>
      </c>
    </row>
    <row r="162" spans="1:137" ht="24.95" customHeight="1">
      <c r="A162" s="61">
        <v>13</v>
      </c>
      <c r="B162" s="186"/>
      <c r="C162" s="68" t="s">
        <v>327</v>
      </c>
      <c r="D162" s="62">
        <v>14.455132000000001</v>
      </c>
      <c r="E162" s="72">
        <v>13.479896999999999</v>
      </c>
      <c r="F162" s="137">
        <v>0.97523499999999996</v>
      </c>
      <c r="G162" s="60" t="s">
        <v>23</v>
      </c>
      <c r="H162" s="64" t="s">
        <v>157</v>
      </c>
    </row>
    <row r="163" spans="1:137" ht="24.95" customHeight="1">
      <c r="A163" s="61">
        <v>14</v>
      </c>
      <c r="B163" s="186"/>
      <c r="C163" s="64" t="s">
        <v>328</v>
      </c>
      <c r="D163" s="62">
        <v>45.057899999999997</v>
      </c>
      <c r="E163" s="72">
        <v>41.386650000000003</v>
      </c>
      <c r="F163" s="137">
        <v>3.6712400000000001</v>
      </c>
      <c r="G163" s="60" t="s">
        <v>23</v>
      </c>
      <c r="H163" s="64" t="s">
        <v>157</v>
      </c>
    </row>
    <row r="164" spans="1:137" ht="24.95" customHeight="1">
      <c r="A164" s="61">
        <v>15</v>
      </c>
      <c r="B164" s="186"/>
      <c r="C164" s="64" t="s">
        <v>329</v>
      </c>
      <c r="D164" s="62">
        <v>39.646247000000002</v>
      </c>
      <c r="E164" s="72">
        <v>36.349874</v>
      </c>
      <c r="F164" s="137">
        <v>3.296373</v>
      </c>
      <c r="G164" s="60" t="s">
        <v>23</v>
      </c>
      <c r="H164" s="64" t="s">
        <v>157</v>
      </c>
    </row>
    <row r="165" spans="1:137" ht="24.95" customHeight="1">
      <c r="A165" s="61">
        <v>16</v>
      </c>
      <c r="B165" s="186"/>
      <c r="C165" s="64" t="s">
        <v>330</v>
      </c>
      <c r="D165" s="62">
        <v>22.533337</v>
      </c>
      <c r="E165" s="80">
        <v>21.513456000000001</v>
      </c>
      <c r="F165" s="137">
        <v>1.019881</v>
      </c>
      <c r="G165" s="60" t="s">
        <v>23</v>
      </c>
      <c r="H165" s="64" t="s">
        <v>157</v>
      </c>
    </row>
    <row r="166" spans="1:137" ht="24.95" customHeight="1">
      <c r="A166" s="61">
        <v>17</v>
      </c>
      <c r="B166" s="186"/>
      <c r="C166" s="64" t="s">
        <v>331</v>
      </c>
      <c r="D166" s="62">
        <v>11.710177</v>
      </c>
      <c r="E166" s="62">
        <v>10.719049999999999</v>
      </c>
      <c r="F166" s="137">
        <v>0.99112699999999998</v>
      </c>
      <c r="G166" s="60" t="s">
        <v>23</v>
      </c>
      <c r="H166" s="64" t="s">
        <v>157</v>
      </c>
    </row>
    <row r="167" spans="1:137" ht="24.95" customHeight="1">
      <c r="A167" s="61">
        <v>18</v>
      </c>
      <c r="B167" s="186"/>
      <c r="C167" s="64" t="s">
        <v>332</v>
      </c>
      <c r="D167" s="62">
        <v>27.515799999999999</v>
      </c>
      <c r="E167" s="62">
        <v>26.61</v>
      </c>
      <c r="F167" s="137">
        <v>0.90579900000000002</v>
      </c>
      <c r="G167" s="60" t="s">
        <v>23</v>
      </c>
      <c r="H167" s="64" t="s">
        <v>157</v>
      </c>
    </row>
    <row r="168" spans="1:137" ht="24.95" customHeight="1">
      <c r="A168" s="61">
        <v>19</v>
      </c>
      <c r="B168" s="186" t="s">
        <v>333</v>
      </c>
      <c r="C168" s="64" t="s">
        <v>334</v>
      </c>
      <c r="D168" s="62">
        <v>91.225899999999996</v>
      </c>
      <c r="E168" s="63">
        <v>83.64</v>
      </c>
      <c r="F168" s="137">
        <v>7.5858999999999996</v>
      </c>
      <c r="G168" s="60" t="s">
        <v>23</v>
      </c>
      <c r="H168" s="64" t="s">
        <v>157</v>
      </c>
    </row>
    <row r="169" spans="1:137" s="41" customFormat="1" ht="24.95" customHeight="1">
      <c r="A169" s="61">
        <v>20</v>
      </c>
      <c r="B169" s="186"/>
      <c r="C169" s="64" t="s">
        <v>335</v>
      </c>
      <c r="D169" s="62">
        <v>25.687000000000001</v>
      </c>
      <c r="E169" s="63">
        <v>25.016390000000001</v>
      </c>
      <c r="F169" s="137">
        <v>0.67061000000000004</v>
      </c>
      <c r="G169" s="60" t="s">
        <v>23</v>
      </c>
      <c r="H169" s="64" t="s">
        <v>157</v>
      </c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  <c r="BP169" s="45"/>
      <c r="BQ169" s="45"/>
      <c r="BR169" s="45"/>
      <c r="BS169" s="45"/>
      <c r="BT169" s="45"/>
      <c r="BU169" s="45"/>
      <c r="BV169" s="45"/>
      <c r="BW169" s="45"/>
      <c r="BX169" s="45"/>
      <c r="BY169" s="45"/>
      <c r="BZ169" s="45"/>
      <c r="CA169" s="45"/>
      <c r="CB169" s="45"/>
      <c r="CC169" s="45"/>
      <c r="CD169" s="45"/>
      <c r="CE169" s="45"/>
      <c r="CF169" s="45"/>
      <c r="CG169" s="45"/>
      <c r="CH169" s="45"/>
      <c r="CI169" s="45"/>
      <c r="CJ169" s="45"/>
      <c r="CK169" s="45"/>
      <c r="CL169" s="45"/>
      <c r="CM169" s="45"/>
      <c r="CN169" s="45"/>
      <c r="CO169" s="45"/>
      <c r="CP169" s="45"/>
      <c r="CQ169" s="45"/>
      <c r="CR169" s="45"/>
      <c r="CS169" s="45"/>
      <c r="CT169" s="45"/>
      <c r="CU169" s="45"/>
      <c r="CV169" s="45"/>
      <c r="CW169" s="45"/>
      <c r="CX169" s="45"/>
      <c r="CY169" s="45"/>
      <c r="CZ169" s="45"/>
      <c r="DA169" s="45"/>
      <c r="DB169" s="45"/>
      <c r="DC169" s="45"/>
      <c r="DD169" s="45"/>
      <c r="DE169" s="45"/>
      <c r="DF169" s="45"/>
      <c r="DG169" s="45"/>
      <c r="DH169" s="45"/>
      <c r="DI169" s="45"/>
      <c r="DJ169" s="45"/>
      <c r="DK169" s="45"/>
      <c r="DL169" s="45"/>
      <c r="DM169" s="45"/>
      <c r="DN169" s="45"/>
      <c r="DO169" s="45"/>
      <c r="DP169" s="45"/>
      <c r="DQ169" s="45"/>
      <c r="DR169" s="45"/>
      <c r="DS169" s="45"/>
      <c r="DT169" s="45"/>
      <c r="DU169" s="45"/>
      <c r="DV169" s="45"/>
      <c r="DW169" s="45"/>
      <c r="DX169" s="45"/>
      <c r="DY169" s="45"/>
      <c r="DZ169" s="45"/>
      <c r="EA169" s="45"/>
      <c r="EB169" s="45"/>
      <c r="EC169" s="45"/>
      <c r="ED169" s="45"/>
      <c r="EE169" s="45"/>
      <c r="EF169" s="45"/>
      <c r="EG169" s="45"/>
    </row>
    <row r="170" spans="1:137" s="41" customFormat="1" ht="24.95" customHeight="1">
      <c r="A170" s="61">
        <v>21</v>
      </c>
      <c r="B170" s="186"/>
      <c r="C170" s="64" t="s">
        <v>336</v>
      </c>
      <c r="D170" s="62">
        <v>16.411200000000001</v>
      </c>
      <c r="E170" s="63">
        <v>15.918863999999999</v>
      </c>
      <c r="F170" s="137">
        <v>0.492336</v>
      </c>
      <c r="G170" s="60" t="s">
        <v>23</v>
      </c>
      <c r="H170" s="64" t="s">
        <v>157</v>
      </c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5"/>
      <c r="CA170" s="45"/>
      <c r="CB170" s="45"/>
      <c r="CC170" s="45"/>
      <c r="CD170" s="45"/>
      <c r="CE170" s="45"/>
      <c r="CF170" s="45"/>
      <c r="CG170" s="45"/>
      <c r="CH170" s="45"/>
      <c r="CI170" s="45"/>
      <c r="CJ170" s="45"/>
      <c r="CK170" s="45"/>
      <c r="CL170" s="45"/>
      <c r="CM170" s="45"/>
      <c r="CN170" s="45"/>
      <c r="CO170" s="45"/>
      <c r="CP170" s="45"/>
      <c r="CQ170" s="45"/>
      <c r="CR170" s="45"/>
      <c r="CS170" s="45"/>
      <c r="CT170" s="45"/>
      <c r="CU170" s="45"/>
      <c r="CV170" s="45"/>
      <c r="CW170" s="45"/>
      <c r="CX170" s="45"/>
      <c r="CY170" s="45"/>
      <c r="CZ170" s="45"/>
      <c r="DA170" s="45"/>
      <c r="DB170" s="45"/>
      <c r="DC170" s="45"/>
      <c r="DD170" s="45"/>
      <c r="DE170" s="45"/>
      <c r="DF170" s="45"/>
      <c r="DG170" s="45"/>
      <c r="DH170" s="45"/>
      <c r="DI170" s="45"/>
      <c r="DJ170" s="45"/>
      <c r="DK170" s="45"/>
      <c r="DL170" s="45"/>
      <c r="DM170" s="45"/>
      <c r="DN170" s="45"/>
      <c r="DO170" s="45"/>
      <c r="DP170" s="45"/>
      <c r="DQ170" s="45"/>
      <c r="DR170" s="45"/>
      <c r="DS170" s="45"/>
      <c r="DT170" s="45"/>
      <c r="DU170" s="45"/>
      <c r="DV170" s="45"/>
      <c r="DW170" s="45"/>
      <c r="DX170" s="45"/>
      <c r="DY170" s="45"/>
      <c r="DZ170" s="45"/>
      <c r="EA170" s="45"/>
      <c r="EB170" s="45"/>
      <c r="EC170" s="45"/>
      <c r="ED170" s="45"/>
      <c r="EE170" s="45"/>
      <c r="EF170" s="45"/>
      <c r="EG170" s="45"/>
    </row>
    <row r="171" spans="1:137" s="41" customFormat="1" ht="24.95" customHeight="1">
      <c r="A171" s="61">
        <v>22</v>
      </c>
      <c r="B171" s="186" t="s">
        <v>337</v>
      </c>
      <c r="C171" s="64" t="s">
        <v>338</v>
      </c>
      <c r="D171" s="62">
        <v>19.80978</v>
      </c>
      <c r="E171" s="63">
        <v>19.215487</v>
      </c>
      <c r="F171" s="137">
        <v>0.59429299999999996</v>
      </c>
      <c r="G171" s="60" t="s">
        <v>23</v>
      </c>
      <c r="H171" s="64" t="s">
        <v>157</v>
      </c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5"/>
      <c r="CA171" s="45"/>
      <c r="CB171" s="45"/>
      <c r="CC171" s="45"/>
      <c r="CD171" s="45"/>
      <c r="CE171" s="45"/>
      <c r="CF171" s="45"/>
      <c r="CG171" s="45"/>
      <c r="CH171" s="45"/>
      <c r="CI171" s="45"/>
      <c r="CJ171" s="45"/>
      <c r="CK171" s="45"/>
      <c r="CL171" s="45"/>
      <c r="CM171" s="45"/>
      <c r="CN171" s="45"/>
      <c r="CO171" s="45"/>
      <c r="CP171" s="45"/>
      <c r="CQ171" s="45"/>
      <c r="CR171" s="45"/>
      <c r="CS171" s="45"/>
      <c r="CT171" s="45"/>
      <c r="CU171" s="45"/>
      <c r="CV171" s="45"/>
      <c r="CW171" s="45"/>
      <c r="CX171" s="45"/>
      <c r="CY171" s="45"/>
      <c r="CZ171" s="45"/>
      <c r="DA171" s="45"/>
      <c r="DB171" s="45"/>
      <c r="DC171" s="45"/>
      <c r="DD171" s="45"/>
      <c r="DE171" s="45"/>
      <c r="DF171" s="45"/>
      <c r="DG171" s="45"/>
      <c r="DH171" s="45"/>
      <c r="DI171" s="45"/>
      <c r="DJ171" s="45"/>
      <c r="DK171" s="45"/>
      <c r="DL171" s="45"/>
      <c r="DM171" s="45"/>
      <c r="DN171" s="45"/>
      <c r="DO171" s="45"/>
      <c r="DP171" s="45"/>
      <c r="DQ171" s="45"/>
      <c r="DR171" s="45"/>
      <c r="DS171" s="45"/>
      <c r="DT171" s="45"/>
      <c r="DU171" s="45"/>
      <c r="DV171" s="45"/>
      <c r="DW171" s="45"/>
      <c r="DX171" s="45"/>
      <c r="DY171" s="45"/>
      <c r="DZ171" s="45"/>
      <c r="EA171" s="45"/>
      <c r="EB171" s="45"/>
      <c r="EC171" s="45"/>
      <c r="ED171" s="45"/>
      <c r="EE171" s="45"/>
      <c r="EF171" s="45"/>
      <c r="EG171" s="45"/>
    </row>
    <row r="172" spans="1:137" ht="24.95" customHeight="1">
      <c r="A172" s="61">
        <v>23</v>
      </c>
      <c r="B172" s="186"/>
      <c r="C172" s="64" t="s">
        <v>339</v>
      </c>
      <c r="D172" s="62">
        <v>19.807037999999999</v>
      </c>
      <c r="E172" s="63">
        <v>19.21</v>
      </c>
      <c r="F172" s="137">
        <v>0.59703700000000004</v>
      </c>
      <c r="G172" s="60" t="s">
        <v>23</v>
      </c>
      <c r="H172" s="64" t="s">
        <v>157</v>
      </c>
    </row>
    <row r="173" spans="1:137" ht="24.95" customHeight="1">
      <c r="A173" s="61">
        <v>24</v>
      </c>
      <c r="B173" s="186"/>
      <c r="C173" s="64" t="s">
        <v>340</v>
      </c>
      <c r="D173" s="62">
        <v>22.337654000000001</v>
      </c>
      <c r="E173" s="63">
        <v>21.66</v>
      </c>
      <c r="F173" s="137">
        <v>0.67765399999999998</v>
      </c>
      <c r="G173" s="60" t="s">
        <v>23</v>
      </c>
      <c r="H173" s="64" t="s">
        <v>157</v>
      </c>
    </row>
    <row r="174" spans="1:137" ht="24.95" customHeight="1">
      <c r="A174" s="61">
        <v>25</v>
      </c>
      <c r="B174" s="186"/>
      <c r="C174" s="64" t="s">
        <v>341</v>
      </c>
      <c r="D174" s="62">
        <v>41.366300000000003</v>
      </c>
      <c r="E174" s="63">
        <v>40.11</v>
      </c>
      <c r="F174" s="137">
        <v>1.2563</v>
      </c>
      <c r="G174" s="60" t="s">
        <v>23</v>
      </c>
      <c r="H174" s="64" t="s">
        <v>157</v>
      </c>
    </row>
    <row r="175" spans="1:137" ht="24.95" customHeight="1">
      <c r="A175" s="61">
        <v>26</v>
      </c>
      <c r="B175" s="186" t="s">
        <v>314</v>
      </c>
      <c r="C175" s="64" t="s">
        <v>342</v>
      </c>
      <c r="D175" s="62">
        <v>54.299146</v>
      </c>
      <c r="E175" s="65">
        <v>23.2897</v>
      </c>
      <c r="F175" s="137">
        <v>24.7</v>
      </c>
      <c r="G175" s="60" t="s">
        <v>23</v>
      </c>
      <c r="H175" s="64" t="s">
        <v>194</v>
      </c>
    </row>
    <row r="176" spans="1:137" ht="24.95" customHeight="1">
      <c r="A176" s="61">
        <v>27</v>
      </c>
      <c r="B176" s="186"/>
      <c r="C176" s="64" t="s">
        <v>343</v>
      </c>
      <c r="D176" s="62">
        <v>216.782206</v>
      </c>
      <c r="E176" s="65">
        <v>82.034599999999998</v>
      </c>
      <c r="F176" s="137">
        <v>102.89019999999999</v>
      </c>
      <c r="G176" s="60" t="s">
        <v>23</v>
      </c>
      <c r="H176" s="64" t="s">
        <v>194</v>
      </c>
    </row>
    <row r="177" spans="1:200" ht="24.95" customHeight="1">
      <c r="A177" s="61">
        <v>28</v>
      </c>
      <c r="B177" s="66" t="s">
        <v>337</v>
      </c>
      <c r="C177" s="64" t="s">
        <v>344</v>
      </c>
      <c r="D177" s="62">
        <v>125.171043</v>
      </c>
      <c r="E177" s="65">
        <v>49.55</v>
      </c>
      <c r="F177" s="137">
        <v>52.82</v>
      </c>
      <c r="G177" s="60" t="s">
        <v>23</v>
      </c>
      <c r="H177" s="64" t="s">
        <v>194</v>
      </c>
    </row>
    <row r="178" spans="1:200" ht="24.95" customHeight="1">
      <c r="A178" s="61">
        <v>29</v>
      </c>
      <c r="B178" s="66" t="s">
        <v>333</v>
      </c>
      <c r="C178" s="64" t="s">
        <v>345</v>
      </c>
      <c r="D178" s="62">
        <v>180.72936100000001</v>
      </c>
      <c r="E178" s="65">
        <v>54.21</v>
      </c>
      <c r="F178" s="137">
        <v>111.87</v>
      </c>
      <c r="G178" s="60" t="s">
        <v>23</v>
      </c>
      <c r="H178" s="64" t="s">
        <v>194</v>
      </c>
    </row>
    <row r="179" spans="1:200" s="44" customFormat="1" ht="20.25" customHeight="1">
      <c r="A179" s="192" t="s">
        <v>346</v>
      </c>
      <c r="B179" s="193"/>
      <c r="C179" s="192"/>
      <c r="D179" s="59">
        <f>SUM(D180:D187)</f>
        <v>207.52393900000001</v>
      </c>
      <c r="E179" s="59">
        <f>SUM(E180:E187)</f>
        <v>112.760639</v>
      </c>
      <c r="F179" s="59">
        <f>SUM(F180:F187)</f>
        <v>88.193400000000011</v>
      </c>
      <c r="G179" s="60" t="s">
        <v>23</v>
      </c>
      <c r="H179" s="64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  <c r="BP179" s="45"/>
      <c r="BQ179" s="45"/>
      <c r="BR179" s="45"/>
      <c r="BS179" s="45"/>
      <c r="BT179" s="45"/>
      <c r="BU179" s="45"/>
      <c r="BV179" s="45"/>
      <c r="BW179" s="45"/>
      <c r="BX179" s="45"/>
      <c r="BY179" s="45"/>
      <c r="BZ179" s="45"/>
      <c r="CA179" s="45"/>
      <c r="CB179" s="45"/>
      <c r="CC179" s="45"/>
      <c r="CD179" s="45"/>
      <c r="CE179" s="45"/>
      <c r="CF179" s="45"/>
      <c r="CG179" s="45"/>
      <c r="CH179" s="45"/>
      <c r="CI179" s="45"/>
      <c r="CJ179" s="45"/>
      <c r="CK179" s="45"/>
      <c r="CL179" s="45"/>
      <c r="CM179" s="45"/>
      <c r="CN179" s="45"/>
      <c r="CO179" s="45"/>
      <c r="CP179" s="45"/>
      <c r="CQ179" s="45"/>
      <c r="CR179" s="45"/>
      <c r="CS179" s="45"/>
      <c r="CT179" s="45"/>
      <c r="CU179" s="45"/>
      <c r="CV179" s="45"/>
      <c r="CW179" s="45"/>
      <c r="CX179" s="45"/>
      <c r="CY179" s="45"/>
      <c r="CZ179" s="45"/>
      <c r="DA179" s="45"/>
      <c r="DB179" s="45"/>
      <c r="DC179" s="45"/>
      <c r="DD179" s="45"/>
      <c r="DE179" s="45"/>
      <c r="DF179" s="45"/>
      <c r="DG179" s="45"/>
      <c r="DH179" s="45"/>
      <c r="DI179" s="45"/>
      <c r="DJ179" s="45"/>
      <c r="DK179" s="45"/>
      <c r="DL179" s="45"/>
      <c r="DM179" s="45"/>
      <c r="DN179" s="45"/>
      <c r="DO179" s="45"/>
      <c r="DP179" s="45"/>
      <c r="DQ179" s="45"/>
      <c r="DR179" s="45"/>
      <c r="DS179" s="45"/>
      <c r="DT179" s="45"/>
      <c r="DU179" s="45"/>
      <c r="DV179" s="45"/>
      <c r="DW179" s="45"/>
      <c r="DX179" s="45"/>
      <c r="DY179" s="45"/>
      <c r="DZ179" s="45"/>
      <c r="EA179" s="45"/>
      <c r="EB179" s="45"/>
      <c r="EC179" s="45"/>
      <c r="ED179" s="45"/>
      <c r="EE179" s="45"/>
      <c r="EF179" s="45"/>
      <c r="EG179" s="45"/>
    </row>
    <row r="180" spans="1:200" ht="24.95" customHeight="1">
      <c r="A180" s="61">
        <v>1</v>
      </c>
      <c r="B180" s="64" t="s">
        <v>347</v>
      </c>
      <c r="C180" s="68" t="s">
        <v>348</v>
      </c>
      <c r="D180" s="81">
        <v>30</v>
      </c>
      <c r="E180" s="79">
        <v>12.98</v>
      </c>
      <c r="F180" s="79">
        <v>15.91</v>
      </c>
      <c r="G180" s="60" t="s">
        <v>23</v>
      </c>
      <c r="H180" s="135" t="s">
        <v>659</v>
      </c>
    </row>
    <row r="181" spans="1:200" ht="24.95" customHeight="1">
      <c r="A181" s="61">
        <v>2</v>
      </c>
      <c r="B181" s="186" t="s">
        <v>349</v>
      </c>
      <c r="C181" s="68" t="s">
        <v>350</v>
      </c>
      <c r="D181" s="62">
        <v>42</v>
      </c>
      <c r="E181" s="79">
        <v>18.579999999999998</v>
      </c>
      <c r="F181" s="79">
        <v>22.091000000000001</v>
      </c>
      <c r="G181" s="60" t="s">
        <v>23</v>
      </c>
      <c r="H181" s="64" t="s">
        <v>194</v>
      </c>
    </row>
    <row r="182" spans="1:200" ht="24.95" customHeight="1">
      <c r="A182" s="61">
        <v>3</v>
      </c>
      <c r="B182" s="186"/>
      <c r="C182" s="68" t="s">
        <v>351</v>
      </c>
      <c r="D182" s="62">
        <v>20</v>
      </c>
      <c r="E182" s="79">
        <v>9.9977999999999998</v>
      </c>
      <c r="F182" s="79">
        <v>9.3750999999999998</v>
      </c>
      <c r="G182" s="60" t="s">
        <v>23</v>
      </c>
      <c r="H182" s="64" t="s">
        <v>194</v>
      </c>
    </row>
    <row r="183" spans="1:200" ht="24.95" customHeight="1">
      <c r="A183" s="61">
        <v>4</v>
      </c>
      <c r="B183" s="186"/>
      <c r="C183" s="68" t="s">
        <v>352</v>
      </c>
      <c r="D183" s="62">
        <v>9.9311000000000007</v>
      </c>
      <c r="E183" s="79">
        <v>5</v>
      </c>
      <c r="F183" s="79">
        <v>4.5540000000000003</v>
      </c>
      <c r="G183" s="60" t="s">
        <v>23</v>
      </c>
      <c r="H183" s="64" t="s">
        <v>194</v>
      </c>
    </row>
    <row r="184" spans="1:200" ht="24.95" customHeight="1">
      <c r="A184" s="61">
        <v>5</v>
      </c>
      <c r="B184" s="181" t="s">
        <v>353</v>
      </c>
      <c r="C184" s="68" t="s">
        <v>354</v>
      </c>
      <c r="D184" s="62">
        <v>2.5</v>
      </c>
      <c r="E184" s="79">
        <v>2.4249999999999998</v>
      </c>
      <c r="F184" s="79">
        <v>0.34089999999999998</v>
      </c>
      <c r="G184" s="60" t="s">
        <v>23</v>
      </c>
      <c r="H184" s="64" t="s">
        <v>194</v>
      </c>
    </row>
    <row r="185" spans="1:200" ht="24.95" customHeight="1">
      <c r="A185" s="61">
        <v>6</v>
      </c>
      <c r="B185" s="187"/>
      <c r="C185" s="68" t="s">
        <v>355</v>
      </c>
      <c r="D185" s="62">
        <v>2.5</v>
      </c>
      <c r="E185" s="79">
        <v>2.4249999999999998</v>
      </c>
      <c r="F185" s="79">
        <v>0.20979999999999999</v>
      </c>
      <c r="G185" s="60" t="s">
        <v>23</v>
      </c>
      <c r="H185" s="64" t="s">
        <v>194</v>
      </c>
    </row>
    <row r="186" spans="1:200" ht="24.95" customHeight="1">
      <c r="A186" s="61">
        <v>7</v>
      </c>
      <c r="B186" s="64" t="s">
        <v>347</v>
      </c>
      <c r="C186" s="68" t="s">
        <v>356</v>
      </c>
      <c r="D186" s="62">
        <v>55</v>
      </c>
      <c r="E186" s="79">
        <v>16.059999999999999</v>
      </c>
      <c r="F186" s="79">
        <v>35.412599999999998</v>
      </c>
      <c r="G186" s="60" t="s">
        <v>23</v>
      </c>
      <c r="H186" s="64" t="s">
        <v>194</v>
      </c>
    </row>
    <row r="187" spans="1:200" ht="24.95" customHeight="1">
      <c r="A187" s="61">
        <v>8</v>
      </c>
      <c r="B187" s="64" t="s">
        <v>349</v>
      </c>
      <c r="C187" s="68" t="s">
        <v>357</v>
      </c>
      <c r="D187" s="62">
        <v>45.592838999999998</v>
      </c>
      <c r="E187" s="79">
        <v>45.292839000000001</v>
      </c>
      <c r="F187" s="79">
        <v>0.3</v>
      </c>
      <c r="G187" s="60" t="s">
        <v>23</v>
      </c>
      <c r="H187" s="64" t="s">
        <v>194</v>
      </c>
    </row>
    <row r="188" spans="1:200" s="44" customFormat="1" ht="24.95" customHeight="1">
      <c r="A188" s="192" t="s">
        <v>358</v>
      </c>
      <c r="B188" s="193"/>
      <c r="C188" s="192"/>
      <c r="D188" s="59">
        <f>SUM(D189:D206)</f>
        <v>593.352126</v>
      </c>
      <c r="E188" s="59">
        <f>SUM(E189:E206)</f>
        <v>469.60537499999998</v>
      </c>
      <c r="F188" s="59">
        <f>SUM(F189:F206)</f>
        <v>123.74674900000001</v>
      </c>
      <c r="G188" s="60" t="s">
        <v>23</v>
      </c>
      <c r="H188" s="58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  <c r="BP188" s="45"/>
      <c r="BQ188" s="45"/>
      <c r="BR188" s="45"/>
      <c r="BS188" s="45"/>
      <c r="BT188" s="45"/>
      <c r="BU188" s="45"/>
      <c r="BV188" s="45"/>
      <c r="BW188" s="45"/>
      <c r="BX188" s="45"/>
      <c r="BY188" s="45"/>
      <c r="BZ188" s="45"/>
      <c r="CA188" s="45"/>
      <c r="CB188" s="45"/>
      <c r="CC188" s="45"/>
      <c r="CD188" s="45"/>
      <c r="CE188" s="45"/>
      <c r="CF188" s="45"/>
      <c r="CG188" s="45"/>
      <c r="CH188" s="45"/>
      <c r="CI188" s="45"/>
      <c r="CJ188" s="45"/>
      <c r="CK188" s="45"/>
      <c r="CL188" s="45"/>
      <c r="CM188" s="45"/>
      <c r="CN188" s="45"/>
      <c r="CO188" s="45"/>
      <c r="CP188" s="45"/>
      <c r="CQ188" s="45"/>
      <c r="CR188" s="45"/>
      <c r="CS188" s="45"/>
      <c r="CT188" s="45"/>
      <c r="CU188" s="45"/>
      <c r="CV188" s="45"/>
      <c r="CW188" s="45"/>
      <c r="CX188" s="45"/>
      <c r="CY188" s="45"/>
      <c r="CZ188" s="45"/>
      <c r="DA188" s="45"/>
      <c r="DB188" s="45"/>
      <c r="DC188" s="45"/>
      <c r="DD188" s="45"/>
      <c r="DE188" s="45"/>
      <c r="DF188" s="45"/>
      <c r="DG188" s="45"/>
      <c r="DH188" s="45"/>
      <c r="DI188" s="45"/>
      <c r="DJ188" s="45"/>
      <c r="DK188" s="45"/>
      <c r="DL188" s="45"/>
      <c r="DM188" s="45"/>
      <c r="DN188" s="45"/>
      <c r="DO188" s="45"/>
      <c r="DP188" s="45"/>
      <c r="DQ188" s="45"/>
      <c r="DR188" s="45"/>
      <c r="DS188" s="45"/>
      <c r="DT188" s="45"/>
      <c r="DU188" s="45"/>
      <c r="DV188" s="45"/>
      <c r="DW188" s="45"/>
      <c r="DX188" s="45"/>
      <c r="DY188" s="45"/>
      <c r="DZ188" s="45"/>
      <c r="EA188" s="45"/>
      <c r="EB188" s="45"/>
      <c r="EC188" s="45"/>
      <c r="ED188" s="45"/>
      <c r="EE188" s="45"/>
      <c r="EF188" s="45"/>
    </row>
    <row r="189" spans="1:200" ht="24.95" customHeight="1">
      <c r="A189" s="61">
        <v>1</v>
      </c>
      <c r="B189" s="181" t="s">
        <v>359</v>
      </c>
      <c r="C189" s="71" t="s">
        <v>360</v>
      </c>
      <c r="D189" s="62">
        <v>48.249986</v>
      </c>
      <c r="E189" s="62">
        <v>46.802599999999998</v>
      </c>
      <c r="F189" s="62">
        <v>1.4473860000000016</v>
      </c>
      <c r="G189" s="60" t="s">
        <v>23</v>
      </c>
      <c r="H189" s="64" t="s">
        <v>157</v>
      </c>
      <c r="EG189" s="44"/>
      <c r="GR189" s="50"/>
    </row>
    <row r="190" spans="1:200" ht="24.95" customHeight="1">
      <c r="A190" s="61">
        <v>2</v>
      </c>
      <c r="B190" s="182"/>
      <c r="C190" s="71" t="s">
        <v>361</v>
      </c>
      <c r="D190" s="62">
        <v>20.392765000000001</v>
      </c>
      <c r="E190" s="62">
        <v>19.780899999999999</v>
      </c>
      <c r="F190" s="62">
        <v>0.61186499999999999</v>
      </c>
      <c r="G190" s="60" t="s">
        <v>23</v>
      </c>
      <c r="H190" s="64" t="s">
        <v>157</v>
      </c>
      <c r="EG190" s="44"/>
      <c r="GR190" s="50"/>
    </row>
    <row r="191" spans="1:200" ht="24.95" customHeight="1">
      <c r="A191" s="61">
        <v>3</v>
      </c>
      <c r="B191" s="182"/>
      <c r="C191" s="71" t="s">
        <v>362</v>
      </c>
      <c r="D191" s="62">
        <v>22.635787000000001</v>
      </c>
      <c r="E191" s="62">
        <v>21.956499999999998</v>
      </c>
      <c r="F191" s="62">
        <v>0.67928699999999997</v>
      </c>
      <c r="G191" s="60" t="s">
        <v>23</v>
      </c>
      <c r="H191" s="64" t="s">
        <v>157</v>
      </c>
      <c r="EG191" s="44"/>
      <c r="GR191" s="50"/>
    </row>
    <row r="192" spans="1:200" ht="24.95" customHeight="1">
      <c r="A192" s="61">
        <v>4</v>
      </c>
      <c r="B192" s="182"/>
      <c r="C192" s="71" t="s">
        <v>363</v>
      </c>
      <c r="D192" s="62">
        <v>56.574199999999998</v>
      </c>
      <c r="E192" s="62">
        <v>54.876899999999999</v>
      </c>
      <c r="F192" s="62">
        <v>1.6972999999999985</v>
      </c>
      <c r="G192" s="60" t="s">
        <v>23</v>
      </c>
      <c r="H192" s="64" t="s">
        <v>157</v>
      </c>
      <c r="EG192" s="44"/>
      <c r="GR192" s="50"/>
    </row>
    <row r="193" spans="1:200" s="46" customFormat="1" ht="35.1" customHeight="1">
      <c r="A193" s="61">
        <v>5</v>
      </c>
      <c r="B193" s="182"/>
      <c r="C193" s="68" t="s">
        <v>364</v>
      </c>
      <c r="D193" s="62">
        <v>34.107880000000002</v>
      </c>
      <c r="E193" s="62">
        <f>D193-F193</f>
        <v>33.084580000000003</v>
      </c>
      <c r="F193" s="62">
        <v>1.0233000000000001</v>
      </c>
      <c r="G193" s="60" t="s">
        <v>23</v>
      </c>
      <c r="H193" s="64" t="s">
        <v>157</v>
      </c>
    </row>
    <row r="194" spans="1:200" s="46" customFormat="1" ht="29.25" customHeight="1">
      <c r="A194" s="61">
        <v>6</v>
      </c>
      <c r="B194" s="187"/>
      <c r="C194" s="68" t="s">
        <v>365</v>
      </c>
      <c r="D194" s="62">
        <v>63.451945000000002</v>
      </c>
      <c r="E194" s="62">
        <v>62.89</v>
      </c>
      <c r="F194" s="62">
        <v>0.56194500000000003</v>
      </c>
      <c r="G194" s="60" t="s">
        <v>23</v>
      </c>
      <c r="H194" s="64" t="s">
        <v>157</v>
      </c>
    </row>
    <row r="195" spans="1:200" ht="24.95" customHeight="1">
      <c r="A195" s="61">
        <v>7</v>
      </c>
      <c r="B195" s="188" t="s">
        <v>366</v>
      </c>
      <c r="C195" s="71" t="s">
        <v>367</v>
      </c>
      <c r="D195" s="62">
        <v>19.548539999999999</v>
      </c>
      <c r="E195" s="62">
        <v>18.962</v>
      </c>
      <c r="F195" s="62">
        <v>0.58653900000000003</v>
      </c>
      <c r="G195" s="60" t="s">
        <v>23</v>
      </c>
      <c r="H195" s="64" t="s">
        <v>157</v>
      </c>
      <c r="EG195" s="44"/>
      <c r="GR195" s="50"/>
    </row>
    <row r="196" spans="1:200" ht="24.95" customHeight="1">
      <c r="A196" s="61">
        <v>8</v>
      </c>
      <c r="B196" s="189"/>
      <c r="C196" s="71" t="s">
        <v>368</v>
      </c>
      <c r="D196" s="62">
        <v>19.828886000000001</v>
      </c>
      <c r="E196" s="62">
        <v>19.234000000000002</v>
      </c>
      <c r="F196" s="62">
        <v>0.594885</v>
      </c>
      <c r="G196" s="60" t="s">
        <v>23</v>
      </c>
      <c r="H196" s="64" t="s">
        <v>157</v>
      </c>
      <c r="EG196" s="44"/>
      <c r="GR196" s="50"/>
    </row>
    <row r="197" spans="1:200" ht="24.95" customHeight="1">
      <c r="A197" s="61">
        <v>9</v>
      </c>
      <c r="B197" s="190"/>
      <c r="C197" s="71" t="s">
        <v>369</v>
      </c>
      <c r="D197" s="62">
        <v>55.806694999999998</v>
      </c>
      <c r="E197" s="62">
        <v>54.132399999999997</v>
      </c>
      <c r="F197" s="62">
        <v>1.6742950000000008</v>
      </c>
      <c r="G197" s="60" t="s">
        <v>23</v>
      </c>
      <c r="H197" s="64" t="s">
        <v>157</v>
      </c>
      <c r="EG197" s="44"/>
      <c r="GR197" s="50"/>
    </row>
    <row r="198" spans="1:200" ht="24.95" customHeight="1">
      <c r="A198" s="61">
        <v>10</v>
      </c>
      <c r="B198" s="181" t="s">
        <v>359</v>
      </c>
      <c r="C198" s="82" t="s">
        <v>370</v>
      </c>
      <c r="D198" s="83">
        <v>51.922192000000003</v>
      </c>
      <c r="E198" s="63">
        <v>15.576599999999999</v>
      </c>
      <c r="F198" s="62">
        <v>36.345592000000003</v>
      </c>
      <c r="G198" s="60" t="s">
        <v>23</v>
      </c>
      <c r="H198" s="64" t="s">
        <v>194</v>
      </c>
      <c r="EG198" s="44"/>
      <c r="GR198" s="50"/>
    </row>
    <row r="199" spans="1:200" ht="24">
      <c r="A199" s="61">
        <v>11</v>
      </c>
      <c r="B199" s="182"/>
      <c r="C199" s="82" t="s">
        <v>371</v>
      </c>
      <c r="D199" s="83">
        <v>19.679252999999999</v>
      </c>
      <c r="E199" s="63">
        <v>11.805999999999999</v>
      </c>
      <c r="F199" s="62">
        <v>7.8732530000000001</v>
      </c>
      <c r="G199" s="60" t="s">
        <v>23</v>
      </c>
      <c r="H199" s="64" t="s">
        <v>194</v>
      </c>
      <c r="CZ199" s="44"/>
      <c r="DA199" s="44"/>
      <c r="DB199" s="44"/>
      <c r="DC199" s="44"/>
      <c r="DD199" s="44"/>
      <c r="DE199" s="44"/>
      <c r="DF199" s="44"/>
      <c r="DG199" s="44"/>
      <c r="DH199" s="44"/>
      <c r="DI199" s="44"/>
      <c r="DJ199" s="44"/>
      <c r="DK199" s="44"/>
      <c r="DL199" s="44"/>
      <c r="DM199" s="44"/>
      <c r="DN199" s="44"/>
      <c r="DO199" s="44"/>
      <c r="DP199" s="44"/>
      <c r="DQ199" s="44"/>
      <c r="DR199" s="44"/>
      <c r="DS199" s="44"/>
      <c r="DT199" s="44"/>
      <c r="DU199" s="44"/>
      <c r="DV199" s="44"/>
      <c r="DW199" s="44"/>
      <c r="DX199" s="44"/>
      <c r="DY199" s="44"/>
      <c r="DZ199" s="44"/>
      <c r="EA199" s="44"/>
      <c r="EB199" s="44"/>
      <c r="EC199" s="44"/>
      <c r="ED199" s="44"/>
      <c r="EE199" s="44"/>
      <c r="EF199" s="44"/>
      <c r="EG199" s="44"/>
    </row>
    <row r="200" spans="1:200" ht="24">
      <c r="A200" s="61">
        <v>12</v>
      </c>
      <c r="B200" s="182"/>
      <c r="C200" s="82" t="s">
        <v>372</v>
      </c>
      <c r="D200" s="83">
        <v>47.190716000000002</v>
      </c>
      <c r="E200" s="63">
        <f>25.9548+3.173554</f>
        <v>29.128353999999998</v>
      </c>
      <c r="F200" s="62">
        <v>18.062362000000004</v>
      </c>
      <c r="G200" s="60" t="s">
        <v>23</v>
      </c>
      <c r="H200" s="64" t="s">
        <v>194</v>
      </c>
      <c r="CZ200" s="44"/>
      <c r="DA200" s="44"/>
      <c r="DB200" s="44"/>
      <c r="DC200" s="44"/>
      <c r="DD200" s="44"/>
      <c r="DE200" s="44"/>
      <c r="DF200" s="44"/>
      <c r="DG200" s="44"/>
      <c r="DH200" s="44"/>
      <c r="DI200" s="44"/>
      <c r="DJ200" s="44"/>
      <c r="DK200" s="44"/>
      <c r="DL200" s="44"/>
      <c r="DM200" s="44"/>
      <c r="DN200" s="44"/>
      <c r="DO200" s="44"/>
      <c r="DP200" s="44"/>
      <c r="DQ200" s="44"/>
      <c r="DR200" s="44"/>
      <c r="DS200" s="44"/>
      <c r="DT200" s="44"/>
      <c r="DU200" s="44"/>
      <c r="DV200" s="44"/>
      <c r="DW200" s="44"/>
      <c r="DX200" s="44"/>
      <c r="DY200" s="44"/>
      <c r="DZ200" s="44"/>
      <c r="EA200" s="44"/>
      <c r="EB200" s="44"/>
      <c r="EC200" s="44"/>
      <c r="ED200" s="44"/>
      <c r="EE200" s="44"/>
      <c r="EF200" s="44"/>
      <c r="EG200" s="44"/>
    </row>
    <row r="201" spans="1:200" ht="24">
      <c r="A201" s="61">
        <v>13</v>
      </c>
      <c r="B201" s="182"/>
      <c r="C201" s="82" t="s">
        <v>373</v>
      </c>
      <c r="D201" s="83">
        <v>3.8205049999999998</v>
      </c>
      <c r="E201" s="63">
        <v>2.2921999999999998</v>
      </c>
      <c r="F201" s="62">
        <v>1.528305</v>
      </c>
      <c r="G201" s="60" t="s">
        <v>23</v>
      </c>
      <c r="H201" s="64" t="s">
        <v>194</v>
      </c>
      <c r="CZ201" s="44"/>
      <c r="DA201" s="44"/>
      <c r="DB201" s="44"/>
      <c r="DC201" s="44"/>
      <c r="DD201" s="44"/>
      <c r="DE201" s="44"/>
      <c r="DF201" s="44"/>
      <c r="DG201" s="44"/>
      <c r="DH201" s="44"/>
      <c r="DI201" s="44"/>
      <c r="DJ201" s="44"/>
      <c r="DK201" s="44"/>
      <c r="DL201" s="44"/>
      <c r="DM201" s="44"/>
      <c r="DN201" s="44"/>
      <c r="DO201" s="44"/>
      <c r="DP201" s="44"/>
      <c r="DQ201" s="44"/>
      <c r="DR201" s="44"/>
      <c r="DS201" s="44"/>
      <c r="DT201" s="44"/>
      <c r="DU201" s="44"/>
      <c r="DV201" s="44"/>
      <c r="DW201" s="44"/>
      <c r="DX201" s="44"/>
      <c r="DY201" s="44"/>
      <c r="DZ201" s="44"/>
      <c r="EA201" s="44"/>
      <c r="EB201" s="44"/>
      <c r="EC201" s="44"/>
      <c r="ED201" s="44"/>
      <c r="EE201" s="44"/>
      <c r="EF201" s="44"/>
      <c r="EG201" s="44"/>
    </row>
    <row r="202" spans="1:200" ht="24">
      <c r="A202" s="61">
        <v>14</v>
      </c>
      <c r="B202" s="182"/>
      <c r="C202" s="82" t="s">
        <v>374</v>
      </c>
      <c r="D202" s="83">
        <v>37.523519999999998</v>
      </c>
      <c r="E202" s="63">
        <v>22.513999999999999</v>
      </c>
      <c r="F202" s="62">
        <v>15.009519999999998</v>
      </c>
      <c r="G202" s="60" t="s">
        <v>23</v>
      </c>
      <c r="H202" s="64" t="s">
        <v>194</v>
      </c>
      <c r="CZ202" s="44"/>
      <c r="DA202" s="44"/>
      <c r="DB202" s="44"/>
      <c r="DC202" s="44"/>
      <c r="DD202" s="44"/>
      <c r="DE202" s="44"/>
      <c r="DF202" s="44"/>
      <c r="DG202" s="44"/>
      <c r="DH202" s="44"/>
      <c r="DI202" s="44"/>
      <c r="DJ202" s="44"/>
      <c r="DK202" s="44"/>
      <c r="DL202" s="44"/>
      <c r="DM202" s="44"/>
      <c r="DN202" s="44"/>
      <c r="DO202" s="44"/>
      <c r="DP202" s="44"/>
      <c r="DQ202" s="44"/>
      <c r="DR202" s="44"/>
      <c r="DS202" s="44"/>
      <c r="DT202" s="44"/>
      <c r="DU202" s="44"/>
      <c r="DV202" s="44"/>
      <c r="DW202" s="44"/>
      <c r="DX202" s="44"/>
      <c r="DY202" s="44"/>
      <c r="DZ202" s="44"/>
      <c r="EA202" s="44"/>
      <c r="EB202" s="44"/>
      <c r="EC202" s="44"/>
      <c r="ED202" s="44"/>
      <c r="EE202" s="44"/>
      <c r="EF202" s="44"/>
      <c r="EG202" s="44"/>
    </row>
    <row r="203" spans="1:200" ht="24">
      <c r="A203" s="61">
        <v>15</v>
      </c>
      <c r="B203" s="187"/>
      <c r="C203" s="82" t="s">
        <v>375</v>
      </c>
      <c r="D203" s="83">
        <v>15.533681</v>
      </c>
      <c r="E203" s="63">
        <v>9.3201999999999998</v>
      </c>
      <c r="F203" s="62">
        <v>6.2134809999999998</v>
      </c>
      <c r="G203" s="60" t="s">
        <v>23</v>
      </c>
      <c r="H203" s="64" t="s">
        <v>194</v>
      </c>
      <c r="CZ203" s="44"/>
      <c r="DA203" s="44"/>
      <c r="DB203" s="44"/>
      <c r="DC203" s="44"/>
      <c r="DD203" s="44"/>
      <c r="DE203" s="44"/>
      <c r="DF203" s="44"/>
      <c r="DG203" s="44"/>
      <c r="DH203" s="44"/>
      <c r="DI203" s="44"/>
      <c r="DJ203" s="44"/>
      <c r="DK203" s="44"/>
      <c r="DL203" s="44"/>
      <c r="DM203" s="44"/>
      <c r="DN203" s="44"/>
      <c r="DO203" s="44"/>
      <c r="DP203" s="44"/>
      <c r="DQ203" s="44"/>
      <c r="DR203" s="44"/>
      <c r="DS203" s="44"/>
      <c r="DT203" s="44"/>
      <c r="DU203" s="44"/>
      <c r="DV203" s="44"/>
      <c r="DW203" s="44"/>
      <c r="DX203" s="44"/>
      <c r="DY203" s="44"/>
      <c r="DZ203" s="44"/>
      <c r="EA203" s="44"/>
      <c r="EB203" s="44"/>
      <c r="EC203" s="44"/>
      <c r="ED203" s="44"/>
      <c r="EE203" s="44"/>
      <c r="EF203" s="44"/>
      <c r="EG203" s="44"/>
    </row>
    <row r="204" spans="1:200" ht="24">
      <c r="A204" s="61">
        <v>16</v>
      </c>
      <c r="B204" s="181" t="s">
        <v>366</v>
      </c>
      <c r="C204" s="82" t="s">
        <v>376</v>
      </c>
      <c r="D204" s="83">
        <v>20.186392000000001</v>
      </c>
      <c r="E204" s="63">
        <v>12.106</v>
      </c>
      <c r="F204" s="62">
        <v>8.0803920000000016</v>
      </c>
      <c r="G204" s="60" t="s">
        <v>23</v>
      </c>
      <c r="H204" s="64" t="s">
        <v>194</v>
      </c>
      <c r="CZ204" s="44"/>
      <c r="DA204" s="44"/>
      <c r="DB204" s="44"/>
      <c r="DC204" s="44"/>
      <c r="DD204" s="44"/>
      <c r="DE204" s="44"/>
      <c r="DF204" s="44"/>
      <c r="DG204" s="44"/>
      <c r="DH204" s="44"/>
      <c r="DI204" s="44"/>
      <c r="DJ204" s="44"/>
      <c r="DK204" s="44"/>
      <c r="DL204" s="44"/>
      <c r="DM204" s="44"/>
      <c r="DN204" s="44"/>
      <c r="DO204" s="44"/>
      <c r="DP204" s="44"/>
      <c r="DQ204" s="44"/>
      <c r="DR204" s="44"/>
      <c r="DS204" s="44"/>
      <c r="DT204" s="44"/>
      <c r="DU204" s="44"/>
      <c r="DV204" s="44"/>
      <c r="DW204" s="44"/>
      <c r="DX204" s="44"/>
      <c r="DY204" s="44"/>
      <c r="DZ204" s="44"/>
      <c r="EA204" s="44"/>
      <c r="EB204" s="44"/>
      <c r="EC204" s="44"/>
      <c r="ED204" s="44"/>
      <c r="EE204" s="44"/>
      <c r="EF204" s="44"/>
      <c r="EG204" s="44"/>
    </row>
    <row r="205" spans="1:200" ht="24">
      <c r="A205" s="61">
        <v>17</v>
      </c>
      <c r="B205" s="182"/>
      <c r="C205" s="82" t="s">
        <v>377</v>
      </c>
      <c r="D205" s="83">
        <v>22.309898</v>
      </c>
      <c r="E205" s="63">
        <v>13.384</v>
      </c>
      <c r="F205" s="62">
        <v>8.9258980000000001</v>
      </c>
      <c r="G205" s="60" t="s">
        <v>23</v>
      </c>
      <c r="H205" s="64" t="s">
        <v>194</v>
      </c>
      <c r="CZ205" s="44"/>
      <c r="DA205" s="44"/>
      <c r="DB205" s="44"/>
      <c r="DC205" s="44"/>
      <c r="DD205" s="44"/>
      <c r="DE205" s="44"/>
      <c r="DF205" s="44"/>
      <c r="DG205" s="44"/>
      <c r="DH205" s="44"/>
      <c r="DI205" s="44"/>
      <c r="DJ205" s="44"/>
      <c r="DK205" s="44"/>
      <c r="DL205" s="44"/>
      <c r="DM205" s="44"/>
      <c r="DN205" s="44"/>
      <c r="DO205" s="44"/>
      <c r="DP205" s="44"/>
      <c r="DQ205" s="44"/>
      <c r="DR205" s="44"/>
      <c r="DS205" s="44"/>
      <c r="DT205" s="44"/>
      <c r="DU205" s="44"/>
      <c r="DV205" s="44"/>
      <c r="DW205" s="44"/>
      <c r="DX205" s="44"/>
      <c r="DY205" s="44"/>
      <c r="DZ205" s="44"/>
      <c r="EA205" s="44"/>
      <c r="EB205" s="44"/>
      <c r="EC205" s="44"/>
      <c r="ED205" s="44"/>
      <c r="EE205" s="44"/>
      <c r="EF205" s="44"/>
      <c r="EG205" s="44"/>
    </row>
    <row r="206" spans="1:200" ht="24">
      <c r="A206" s="61">
        <v>18</v>
      </c>
      <c r="B206" s="187"/>
      <c r="C206" s="82" t="s">
        <v>378</v>
      </c>
      <c r="D206" s="83">
        <v>34.589284999999997</v>
      </c>
      <c r="E206" s="63">
        <f>20.75+1.008141</f>
        <v>21.758140999999998</v>
      </c>
      <c r="F206" s="62">
        <v>12.831143999999998</v>
      </c>
      <c r="G206" s="60" t="s">
        <v>23</v>
      </c>
      <c r="H206" s="64" t="s">
        <v>194</v>
      </c>
      <c r="CZ206" s="44"/>
      <c r="DA206" s="44"/>
      <c r="DB206" s="44"/>
      <c r="DC206" s="44"/>
      <c r="DD206" s="44"/>
      <c r="DE206" s="44"/>
      <c r="DF206" s="44"/>
      <c r="DG206" s="44"/>
      <c r="DH206" s="44"/>
      <c r="DI206" s="44"/>
      <c r="DJ206" s="44"/>
      <c r="DK206" s="44"/>
      <c r="DL206" s="44"/>
      <c r="DM206" s="44"/>
      <c r="DN206" s="44"/>
      <c r="DO206" s="44"/>
      <c r="DP206" s="44"/>
      <c r="DQ206" s="44"/>
      <c r="DR206" s="44"/>
      <c r="DS206" s="44"/>
      <c r="DT206" s="44"/>
      <c r="DU206" s="44"/>
      <c r="DV206" s="44"/>
      <c r="DW206" s="44"/>
      <c r="DX206" s="44"/>
      <c r="DY206" s="44"/>
      <c r="DZ206" s="44"/>
      <c r="EA206" s="44"/>
      <c r="EB206" s="44"/>
      <c r="EC206" s="44"/>
      <c r="ED206" s="44"/>
      <c r="EE206" s="44"/>
      <c r="EF206" s="44"/>
      <c r="EG206" s="44"/>
    </row>
    <row r="207" spans="1:200" s="44" customFormat="1" ht="20.25" customHeight="1">
      <c r="A207" s="192" t="s">
        <v>379</v>
      </c>
      <c r="B207" s="193"/>
      <c r="C207" s="192"/>
      <c r="D207" s="59">
        <f>SUM(D208:D219)</f>
        <v>118.87999999999998</v>
      </c>
      <c r="E207" s="59">
        <f>SUM(E208:E219)</f>
        <v>52.865571000000003</v>
      </c>
      <c r="F207" s="59">
        <f>SUM(F208:F219)</f>
        <v>51.045099999999998</v>
      </c>
      <c r="G207" s="60" t="s">
        <v>23</v>
      </c>
      <c r="H207" s="64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  <c r="BP207" s="45"/>
      <c r="BQ207" s="45"/>
      <c r="BR207" s="45"/>
      <c r="BS207" s="45"/>
      <c r="BT207" s="45"/>
      <c r="BU207" s="45"/>
      <c r="BV207" s="45"/>
      <c r="BW207" s="45"/>
      <c r="BX207" s="45"/>
      <c r="BY207" s="45"/>
      <c r="BZ207" s="45"/>
      <c r="CA207" s="45"/>
      <c r="CB207" s="45"/>
      <c r="CC207" s="45"/>
      <c r="CD207" s="45"/>
      <c r="CE207" s="45"/>
      <c r="CF207" s="45"/>
      <c r="CG207" s="45"/>
      <c r="CH207" s="45"/>
      <c r="CI207" s="45"/>
      <c r="CJ207" s="45"/>
      <c r="CK207" s="45"/>
      <c r="CL207" s="45"/>
      <c r="CM207" s="45"/>
      <c r="CN207" s="45"/>
      <c r="CO207" s="45"/>
      <c r="CP207" s="45"/>
      <c r="CQ207" s="45"/>
      <c r="CR207" s="45"/>
      <c r="CS207" s="45"/>
      <c r="CT207" s="45"/>
      <c r="CU207" s="45"/>
      <c r="CV207" s="45"/>
      <c r="CW207" s="45"/>
      <c r="CX207" s="45"/>
      <c r="CY207" s="45"/>
      <c r="CZ207" s="45"/>
      <c r="DA207" s="45"/>
      <c r="DB207" s="45"/>
      <c r="DC207" s="45"/>
      <c r="DD207" s="45"/>
      <c r="DE207" s="45"/>
      <c r="DF207" s="45"/>
      <c r="DG207" s="45"/>
      <c r="DH207" s="45"/>
      <c r="DI207" s="45"/>
      <c r="DJ207" s="45"/>
      <c r="DK207" s="45"/>
      <c r="DL207" s="45"/>
      <c r="DM207" s="45"/>
      <c r="DN207" s="45"/>
      <c r="DO207" s="45"/>
      <c r="DP207" s="45"/>
      <c r="DQ207" s="45"/>
      <c r="DR207" s="45"/>
      <c r="DS207" s="45"/>
      <c r="DT207" s="45"/>
      <c r="DU207" s="45"/>
      <c r="DV207" s="45"/>
      <c r="DW207" s="45"/>
      <c r="DX207" s="45"/>
      <c r="DY207" s="45"/>
      <c r="DZ207" s="45"/>
      <c r="EA207" s="45"/>
      <c r="EB207" s="45"/>
      <c r="EC207" s="45"/>
      <c r="ED207" s="45"/>
      <c r="EE207" s="45"/>
      <c r="EF207" s="45"/>
      <c r="EG207" s="45"/>
    </row>
    <row r="208" spans="1:200" ht="24.95" customHeight="1">
      <c r="A208" s="61">
        <v>1</v>
      </c>
      <c r="B208" s="181" t="s">
        <v>380</v>
      </c>
      <c r="C208" s="84" t="s">
        <v>381</v>
      </c>
      <c r="D208" s="79">
        <v>11.27</v>
      </c>
      <c r="E208" s="79">
        <v>5.6349999999999998</v>
      </c>
      <c r="F208" s="79">
        <v>8.6198999999999995</v>
      </c>
      <c r="G208" s="60" t="s">
        <v>23</v>
      </c>
      <c r="H208" s="64" t="s">
        <v>194</v>
      </c>
      <c r="EG208" s="44"/>
      <c r="GR208" s="50"/>
    </row>
    <row r="209" spans="1:200" ht="24.95" customHeight="1">
      <c r="A209" s="61">
        <v>2</v>
      </c>
      <c r="B209" s="182"/>
      <c r="C209" s="84" t="s">
        <v>382</v>
      </c>
      <c r="D209" s="79">
        <v>24</v>
      </c>
      <c r="E209" s="79">
        <v>10</v>
      </c>
      <c r="F209" s="79">
        <v>11.3208</v>
      </c>
      <c r="G209" s="60" t="s">
        <v>23</v>
      </c>
      <c r="H209" s="64" t="s">
        <v>194</v>
      </c>
      <c r="EG209" s="44"/>
      <c r="GR209" s="50"/>
    </row>
    <row r="210" spans="1:200" ht="24.95" customHeight="1">
      <c r="A210" s="61">
        <v>3</v>
      </c>
      <c r="B210" s="182"/>
      <c r="C210" s="84" t="s">
        <v>383</v>
      </c>
      <c r="D210" s="79">
        <v>16.440000000000001</v>
      </c>
      <c r="E210" s="79">
        <v>8.2200000000000006</v>
      </c>
      <c r="F210" s="79">
        <v>9.4871999999999996</v>
      </c>
      <c r="G210" s="60" t="s">
        <v>23</v>
      </c>
      <c r="H210" s="64" t="s">
        <v>194</v>
      </c>
      <c r="EG210" s="44"/>
      <c r="GR210" s="50"/>
    </row>
    <row r="211" spans="1:200" ht="24.95" customHeight="1">
      <c r="A211" s="61">
        <v>4</v>
      </c>
      <c r="B211" s="182"/>
      <c r="C211" s="84" t="s">
        <v>384</v>
      </c>
      <c r="D211" s="79">
        <v>10.66</v>
      </c>
      <c r="E211" s="79">
        <v>4.6641209999999997</v>
      </c>
      <c r="F211" s="79">
        <v>3.5773999999999999</v>
      </c>
      <c r="G211" s="60" t="s">
        <v>23</v>
      </c>
      <c r="H211" s="64" t="s">
        <v>194</v>
      </c>
      <c r="EG211" s="44"/>
      <c r="GR211" s="50"/>
    </row>
    <row r="212" spans="1:200" s="46" customFormat="1" ht="35.1" customHeight="1">
      <c r="A212" s="61">
        <v>5</v>
      </c>
      <c r="B212" s="182"/>
      <c r="C212" s="84" t="s">
        <v>385</v>
      </c>
      <c r="D212" s="79">
        <v>13.71</v>
      </c>
      <c r="E212" s="79">
        <v>6.8550000000000004</v>
      </c>
      <c r="F212" s="79">
        <v>6.2617000000000003</v>
      </c>
      <c r="G212" s="60" t="s">
        <v>23</v>
      </c>
      <c r="H212" s="64" t="s">
        <v>194</v>
      </c>
    </row>
    <row r="213" spans="1:200" s="46" customFormat="1" ht="29.25" customHeight="1">
      <c r="A213" s="61">
        <v>6</v>
      </c>
      <c r="B213" s="182"/>
      <c r="C213" s="84" t="s">
        <v>386</v>
      </c>
      <c r="D213" s="79">
        <v>15.66</v>
      </c>
      <c r="E213" s="79">
        <v>7.1641209999999997</v>
      </c>
      <c r="F213" s="79">
        <v>0</v>
      </c>
      <c r="G213" s="60" t="s">
        <v>23</v>
      </c>
      <c r="H213" s="64" t="s">
        <v>194</v>
      </c>
    </row>
    <row r="214" spans="1:200" ht="24.95" customHeight="1">
      <c r="A214" s="61">
        <v>7</v>
      </c>
      <c r="B214" s="182"/>
      <c r="C214" s="84" t="s">
        <v>387</v>
      </c>
      <c r="D214" s="79">
        <v>27.14</v>
      </c>
      <c r="E214" s="79">
        <v>10.327329000000001</v>
      </c>
      <c r="F214" s="79">
        <v>11.7781</v>
      </c>
      <c r="G214" s="60" t="s">
        <v>23</v>
      </c>
      <c r="H214" s="64" t="s">
        <v>194</v>
      </c>
      <c r="EG214" s="44"/>
      <c r="GR214" s="50"/>
    </row>
    <row r="215" spans="1:200">
      <c r="DV215" s="44"/>
      <c r="DW215" s="44"/>
      <c r="DX215" s="44"/>
      <c r="DY215" s="44"/>
      <c r="DZ215" s="44"/>
      <c r="EA215" s="44"/>
      <c r="EB215" s="44"/>
      <c r="EC215" s="44"/>
      <c r="ED215" s="44"/>
      <c r="EE215" s="44"/>
      <c r="EF215" s="44"/>
      <c r="EG215" s="44"/>
    </row>
    <row r="216" spans="1:200">
      <c r="DV216" s="44"/>
      <c r="DW216" s="44"/>
      <c r="DX216" s="44"/>
      <c r="DY216" s="44"/>
      <c r="DZ216" s="44"/>
      <c r="EA216" s="44"/>
      <c r="EB216" s="44"/>
      <c r="EC216" s="44"/>
      <c r="ED216" s="44"/>
      <c r="EE216" s="44"/>
      <c r="EF216" s="44"/>
      <c r="EG216" s="44"/>
    </row>
    <row r="217" spans="1:200">
      <c r="DV217" s="44"/>
      <c r="DW217" s="44"/>
      <c r="DX217" s="44"/>
      <c r="DY217" s="44"/>
      <c r="DZ217" s="44"/>
      <c r="EA217" s="44"/>
      <c r="EB217" s="44"/>
      <c r="EC217" s="44"/>
      <c r="ED217" s="44"/>
      <c r="EE217" s="44"/>
      <c r="EF217" s="44"/>
      <c r="EG217" s="44"/>
    </row>
    <row r="218" spans="1:200">
      <c r="DV218" s="44"/>
      <c r="DW218" s="44"/>
      <c r="DX218" s="44"/>
      <c r="DY218" s="44"/>
      <c r="DZ218" s="44"/>
      <c r="EA218" s="44"/>
      <c r="EB218" s="44"/>
      <c r="EC218" s="44"/>
      <c r="ED218" s="44"/>
      <c r="EE218" s="44"/>
      <c r="EF218" s="44"/>
      <c r="EG218" s="44"/>
    </row>
    <row r="219" spans="1:200">
      <c r="DV219" s="44"/>
      <c r="DW219" s="44"/>
      <c r="DX219" s="44"/>
      <c r="DY219" s="44"/>
      <c r="DZ219" s="44"/>
      <c r="EA219" s="44"/>
      <c r="EB219" s="44"/>
      <c r="EC219" s="44"/>
      <c r="ED219" s="44"/>
      <c r="EE219" s="44"/>
      <c r="EF219" s="44"/>
      <c r="EG219" s="44"/>
    </row>
    <row r="220" spans="1:200">
      <c r="DV220" s="44"/>
      <c r="DW220" s="44"/>
      <c r="DX220" s="44"/>
      <c r="DY220" s="44"/>
      <c r="DZ220" s="44"/>
      <c r="EA220" s="44"/>
      <c r="EB220" s="44"/>
      <c r="EC220" s="44"/>
      <c r="ED220" s="44"/>
      <c r="EE220" s="44"/>
      <c r="EF220" s="44"/>
      <c r="EG220" s="44"/>
    </row>
    <row r="221" spans="1:200">
      <c r="DV221" s="44"/>
      <c r="DW221" s="44"/>
      <c r="DX221" s="44"/>
      <c r="DY221" s="44"/>
      <c r="DZ221" s="44"/>
      <c r="EA221" s="44"/>
      <c r="EB221" s="44"/>
      <c r="EC221" s="44"/>
      <c r="ED221" s="44"/>
      <c r="EE221" s="44"/>
      <c r="EF221" s="44"/>
      <c r="EG221" s="44"/>
    </row>
    <row r="222" spans="1:200">
      <c r="DV222" s="44"/>
      <c r="DW222" s="44"/>
      <c r="DX222" s="44"/>
      <c r="DY222" s="44"/>
      <c r="DZ222" s="44"/>
      <c r="EA222" s="44"/>
      <c r="EB222" s="44"/>
      <c r="EC222" s="44"/>
      <c r="ED222" s="44"/>
      <c r="EE222" s="44"/>
      <c r="EF222" s="44"/>
      <c r="EG222" s="44"/>
    </row>
    <row r="223" spans="1:200">
      <c r="DV223" s="44"/>
      <c r="DW223" s="44"/>
      <c r="DX223" s="44"/>
      <c r="DY223" s="44"/>
      <c r="DZ223" s="44"/>
      <c r="EA223" s="44"/>
      <c r="EB223" s="44"/>
      <c r="EC223" s="44"/>
      <c r="ED223" s="44"/>
      <c r="EE223" s="44"/>
      <c r="EF223" s="44"/>
      <c r="EG223" s="44"/>
    </row>
    <row r="224" spans="1:200">
      <c r="DV224" s="44"/>
      <c r="DW224" s="44"/>
      <c r="DX224" s="44"/>
      <c r="DY224" s="44"/>
      <c r="DZ224" s="44"/>
      <c r="EA224" s="44"/>
      <c r="EB224" s="44"/>
      <c r="EC224" s="44"/>
      <c r="ED224" s="44"/>
      <c r="EE224" s="44"/>
      <c r="EF224" s="44"/>
      <c r="EG224" s="44"/>
    </row>
    <row r="225" spans="126:137">
      <c r="DV225" s="44"/>
      <c r="DW225" s="44"/>
      <c r="DX225" s="44"/>
      <c r="DY225" s="44"/>
      <c r="DZ225" s="44"/>
      <c r="EA225" s="44"/>
      <c r="EB225" s="44"/>
      <c r="EC225" s="44"/>
      <c r="ED225" s="44"/>
      <c r="EE225" s="44"/>
      <c r="EF225" s="44"/>
      <c r="EG225" s="44"/>
    </row>
    <row r="226" spans="126:137">
      <c r="DV226" s="44"/>
      <c r="DW226" s="44"/>
      <c r="DX226" s="44"/>
      <c r="DY226" s="44"/>
      <c r="DZ226" s="44"/>
      <c r="EA226" s="44"/>
      <c r="EB226" s="44"/>
      <c r="EC226" s="44"/>
      <c r="ED226" s="44"/>
      <c r="EE226" s="44"/>
      <c r="EF226" s="44"/>
      <c r="EG226" s="44"/>
    </row>
    <row r="227" spans="126:137">
      <c r="DV227" s="44"/>
      <c r="DW227" s="44"/>
      <c r="DX227" s="44"/>
      <c r="DY227" s="44"/>
      <c r="DZ227" s="44"/>
      <c r="EA227" s="44"/>
      <c r="EB227" s="44"/>
      <c r="EC227" s="44"/>
      <c r="ED227" s="44"/>
      <c r="EE227" s="44"/>
      <c r="EF227" s="44"/>
      <c r="EG227" s="44"/>
    </row>
    <row r="228" spans="126:137">
      <c r="DV228" s="44"/>
      <c r="DW228" s="44"/>
      <c r="DX228" s="44"/>
      <c r="DY228" s="44"/>
      <c r="DZ228" s="44"/>
      <c r="EA228" s="44"/>
      <c r="EB228" s="44"/>
      <c r="EC228" s="44"/>
      <c r="ED228" s="44"/>
      <c r="EE228" s="44"/>
      <c r="EF228" s="44"/>
      <c r="EG228" s="44"/>
    </row>
    <row r="229" spans="126:137">
      <c r="DV229" s="44"/>
      <c r="DW229" s="44"/>
      <c r="DX229" s="44"/>
      <c r="DY229" s="44"/>
      <c r="DZ229" s="44"/>
      <c r="EA229" s="44"/>
      <c r="EB229" s="44"/>
      <c r="EC229" s="44"/>
      <c r="ED229" s="44"/>
      <c r="EE229" s="44"/>
      <c r="EF229" s="44"/>
      <c r="EG229" s="44"/>
    </row>
    <row r="230" spans="126:137">
      <c r="DV230" s="44"/>
      <c r="DW230" s="44"/>
      <c r="DX230" s="44"/>
      <c r="DY230" s="44"/>
      <c r="DZ230" s="44"/>
      <c r="EA230" s="44"/>
      <c r="EB230" s="44"/>
      <c r="EC230" s="44"/>
      <c r="ED230" s="44"/>
      <c r="EE230" s="44"/>
      <c r="EF230" s="44"/>
      <c r="EG230" s="44"/>
    </row>
    <row r="231" spans="126:137">
      <c r="DV231" s="44"/>
      <c r="DW231" s="44"/>
      <c r="DX231" s="44"/>
      <c r="DY231" s="44"/>
      <c r="DZ231" s="44"/>
      <c r="EA231" s="44"/>
      <c r="EB231" s="44"/>
      <c r="EC231" s="44"/>
      <c r="ED231" s="44"/>
      <c r="EE231" s="44"/>
      <c r="EF231" s="44"/>
      <c r="EG231" s="44"/>
    </row>
    <row r="232" spans="126:137">
      <c r="DV232" s="44"/>
      <c r="DW232" s="44"/>
      <c r="DX232" s="44"/>
      <c r="DY232" s="44"/>
      <c r="DZ232" s="44"/>
      <c r="EA232" s="44"/>
      <c r="EB232" s="44"/>
      <c r="EC232" s="44"/>
      <c r="ED232" s="44"/>
      <c r="EE232" s="44"/>
      <c r="EF232" s="44"/>
      <c r="EG232" s="44"/>
    </row>
    <row r="233" spans="126:137">
      <c r="DV233" s="44"/>
      <c r="DW233" s="44"/>
      <c r="DX233" s="44"/>
      <c r="DY233" s="44"/>
      <c r="DZ233" s="44"/>
      <c r="EA233" s="44"/>
      <c r="EB233" s="44"/>
      <c r="EC233" s="44"/>
      <c r="ED233" s="44"/>
      <c r="EE233" s="44"/>
      <c r="EF233" s="44"/>
      <c r="EG233" s="44"/>
    </row>
    <row r="234" spans="126:137">
      <c r="DV234" s="44"/>
      <c r="DW234" s="44"/>
      <c r="DX234" s="44"/>
      <c r="DY234" s="44"/>
      <c r="DZ234" s="44"/>
      <c r="EA234" s="44"/>
      <c r="EB234" s="44"/>
      <c r="EC234" s="44"/>
      <c r="ED234" s="44"/>
      <c r="EE234" s="44"/>
      <c r="EF234" s="44"/>
      <c r="EG234" s="44"/>
    </row>
    <row r="235" spans="126:137">
      <c r="DV235" s="44"/>
      <c r="DW235" s="44"/>
      <c r="DX235" s="44"/>
      <c r="DY235" s="44"/>
      <c r="DZ235" s="44"/>
      <c r="EA235" s="44"/>
      <c r="EB235" s="44"/>
      <c r="EC235" s="44"/>
      <c r="ED235" s="44"/>
      <c r="EE235" s="44"/>
      <c r="EF235" s="44"/>
      <c r="EG235" s="44"/>
    </row>
    <row r="236" spans="126:137">
      <c r="DV236" s="44"/>
      <c r="DW236" s="44"/>
      <c r="DX236" s="44"/>
      <c r="DY236" s="44"/>
      <c r="DZ236" s="44"/>
      <c r="EA236" s="44"/>
      <c r="EB236" s="44"/>
      <c r="EC236" s="44"/>
      <c r="ED236" s="44"/>
      <c r="EE236" s="44"/>
      <c r="EF236" s="44"/>
      <c r="EG236" s="44"/>
    </row>
    <row r="237" spans="126:137">
      <c r="DV237" s="44"/>
      <c r="DW237" s="44"/>
      <c r="DX237" s="44"/>
      <c r="DY237" s="44"/>
      <c r="DZ237" s="44"/>
      <c r="EA237" s="44"/>
      <c r="EB237" s="44"/>
      <c r="EC237" s="44"/>
      <c r="ED237" s="44"/>
      <c r="EE237" s="44"/>
      <c r="EF237" s="44"/>
      <c r="EG237" s="44"/>
    </row>
    <row r="238" spans="126:137">
      <c r="DV238" s="44"/>
      <c r="DW238" s="44"/>
      <c r="DX238" s="44"/>
      <c r="DY238" s="44"/>
      <c r="DZ238" s="44"/>
      <c r="EA238" s="44"/>
      <c r="EB238" s="44"/>
      <c r="EC238" s="44"/>
      <c r="ED238" s="44"/>
      <c r="EE238" s="44"/>
      <c r="EF238" s="44"/>
      <c r="EG238" s="44"/>
    </row>
    <row r="239" spans="126:137">
      <c r="DV239" s="44"/>
      <c r="DW239" s="44"/>
      <c r="DX239" s="44"/>
      <c r="DY239" s="44"/>
      <c r="DZ239" s="44"/>
      <c r="EA239" s="44"/>
      <c r="EB239" s="44"/>
      <c r="EC239" s="44"/>
      <c r="ED239" s="44"/>
      <c r="EE239" s="44"/>
      <c r="EF239" s="44"/>
      <c r="EG239" s="44"/>
    </row>
    <row r="240" spans="126:137">
      <c r="DV240" s="44"/>
      <c r="DW240" s="44"/>
      <c r="DX240" s="44"/>
      <c r="DY240" s="44"/>
      <c r="DZ240" s="44"/>
      <c r="EA240" s="44"/>
      <c r="EB240" s="44"/>
      <c r="EC240" s="44"/>
      <c r="ED240" s="44"/>
      <c r="EE240" s="44"/>
      <c r="EF240" s="44"/>
      <c r="EG240" s="44"/>
    </row>
    <row r="241" spans="126:137">
      <c r="DV241" s="44"/>
      <c r="DW241" s="44"/>
      <c r="DX241" s="44"/>
      <c r="DY241" s="44"/>
      <c r="DZ241" s="44"/>
      <c r="EA241" s="44"/>
      <c r="EB241" s="44"/>
      <c r="EC241" s="44"/>
      <c r="ED241" s="44"/>
      <c r="EE241" s="44"/>
      <c r="EF241" s="44"/>
      <c r="EG241" s="44"/>
    </row>
    <row r="242" spans="126:137">
      <c r="DV242" s="44"/>
      <c r="DW242" s="44"/>
      <c r="DX242" s="44"/>
      <c r="DY242" s="44"/>
      <c r="DZ242" s="44"/>
      <c r="EA242" s="44"/>
      <c r="EB242" s="44"/>
      <c r="EC242" s="44"/>
      <c r="ED242" s="44"/>
      <c r="EE242" s="44"/>
      <c r="EF242" s="44"/>
      <c r="EG242" s="44"/>
    </row>
    <row r="243" spans="126:137">
      <c r="DV243" s="44"/>
      <c r="DW243" s="44"/>
      <c r="DX243" s="44"/>
      <c r="DY243" s="44"/>
      <c r="DZ243" s="44"/>
      <c r="EA243" s="44"/>
      <c r="EB243" s="44"/>
      <c r="EC243" s="44"/>
      <c r="ED243" s="44"/>
      <c r="EE243" s="44"/>
      <c r="EF243" s="44"/>
      <c r="EG243" s="44"/>
    </row>
    <row r="244" spans="126:137">
      <c r="DV244" s="44"/>
      <c r="DW244" s="44"/>
      <c r="DX244" s="44"/>
      <c r="DY244" s="44"/>
      <c r="DZ244" s="44"/>
      <c r="EA244" s="44"/>
      <c r="EB244" s="44"/>
      <c r="EC244" s="44"/>
      <c r="ED244" s="44"/>
      <c r="EE244" s="44"/>
      <c r="EF244" s="44"/>
      <c r="EG244" s="44"/>
    </row>
    <row r="245" spans="126:137">
      <c r="DV245" s="44"/>
      <c r="DW245" s="44"/>
      <c r="DX245" s="44"/>
      <c r="DY245" s="44"/>
      <c r="DZ245" s="44"/>
      <c r="EA245" s="44"/>
      <c r="EB245" s="44"/>
      <c r="EC245" s="44"/>
      <c r="ED245" s="44"/>
      <c r="EE245" s="44"/>
      <c r="EF245" s="44"/>
      <c r="EG245" s="44"/>
    </row>
    <row r="246" spans="126:137">
      <c r="DV246" s="44"/>
      <c r="DW246" s="44"/>
      <c r="DX246" s="44"/>
      <c r="DY246" s="44"/>
      <c r="DZ246" s="44"/>
      <c r="EA246" s="44"/>
      <c r="EB246" s="44"/>
      <c r="EC246" s="44"/>
      <c r="ED246" s="44"/>
      <c r="EE246" s="44"/>
      <c r="EF246" s="44"/>
      <c r="EG246" s="44"/>
    </row>
    <row r="247" spans="126:137">
      <c r="DV247" s="44"/>
      <c r="DW247" s="44"/>
      <c r="DX247" s="44"/>
      <c r="DY247" s="44"/>
      <c r="DZ247" s="44"/>
      <c r="EA247" s="44"/>
      <c r="EB247" s="44"/>
      <c r="EC247" s="44"/>
      <c r="ED247" s="44"/>
      <c r="EE247" s="44"/>
      <c r="EF247" s="44"/>
      <c r="EG247" s="44"/>
    </row>
    <row r="248" spans="126:137">
      <c r="DV248" s="44"/>
      <c r="DW248" s="44"/>
      <c r="DX248" s="44"/>
      <c r="DY248" s="44"/>
      <c r="DZ248" s="44"/>
      <c r="EA248" s="44"/>
      <c r="EB248" s="44"/>
      <c r="EC248" s="44"/>
      <c r="ED248" s="44"/>
      <c r="EE248" s="44"/>
      <c r="EF248" s="44"/>
      <c r="EG248" s="44"/>
    </row>
    <row r="249" spans="126:137">
      <c r="DV249" s="44"/>
      <c r="DW249" s="44"/>
      <c r="DX249" s="44"/>
      <c r="DY249" s="44"/>
      <c r="DZ249" s="44"/>
      <c r="EA249" s="44"/>
      <c r="EB249" s="44"/>
      <c r="EC249" s="44"/>
      <c r="ED249" s="44"/>
      <c r="EE249" s="44"/>
      <c r="EF249" s="44"/>
      <c r="EG249" s="44"/>
    </row>
    <row r="250" spans="126:137">
      <c r="DV250" s="44"/>
      <c r="DW250" s="44"/>
      <c r="DX250" s="44"/>
      <c r="DY250" s="44"/>
      <c r="DZ250" s="44"/>
      <c r="EA250" s="44"/>
      <c r="EB250" s="44"/>
      <c r="EC250" s="44"/>
      <c r="ED250" s="44"/>
      <c r="EE250" s="44"/>
      <c r="EF250" s="44"/>
      <c r="EG250" s="44"/>
    </row>
    <row r="251" spans="126:137">
      <c r="DV251" s="44"/>
      <c r="DW251" s="44"/>
      <c r="DX251" s="44"/>
      <c r="DY251" s="44"/>
      <c r="DZ251" s="44"/>
      <c r="EA251" s="44"/>
      <c r="EB251" s="44"/>
      <c r="EC251" s="44"/>
      <c r="ED251" s="44"/>
      <c r="EE251" s="44"/>
      <c r="EF251" s="44"/>
      <c r="EG251" s="44"/>
    </row>
    <row r="252" spans="126:137">
      <c r="DV252" s="44"/>
      <c r="DW252" s="44"/>
      <c r="DX252" s="44"/>
      <c r="DY252" s="44"/>
      <c r="DZ252" s="44"/>
      <c r="EA252" s="44"/>
      <c r="EB252" s="44"/>
      <c r="EC252" s="44"/>
      <c r="ED252" s="44"/>
      <c r="EE252" s="44"/>
      <c r="EF252" s="44"/>
      <c r="EG252" s="44"/>
    </row>
    <row r="253" spans="126:137">
      <c r="DV253" s="44"/>
      <c r="DW253" s="44"/>
      <c r="DX253" s="44"/>
      <c r="DY253" s="44"/>
      <c r="DZ253" s="44"/>
      <c r="EA253" s="44"/>
      <c r="EB253" s="44"/>
      <c r="EC253" s="44"/>
      <c r="ED253" s="44"/>
      <c r="EE253" s="44"/>
      <c r="EF253" s="44"/>
      <c r="EG253" s="44"/>
    </row>
    <row r="254" spans="126:137">
      <c r="DV254" s="44"/>
      <c r="DW254" s="44"/>
      <c r="DX254" s="44"/>
      <c r="DY254" s="44"/>
      <c r="DZ254" s="44"/>
      <c r="EA254" s="44"/>
      <c r="EB254" s="44"/>
      <c r="EC254" s="44"/>
      <c r="ED254" s="44"/>
      <c r="EE254" s="44"/>
      <c r="EF254" s="44"/>
      <c r="EG254" s="44"/>
    </row>
    <row r="255" spans="126:137">
      <c r="DV255" s="44"/>
      <c r="DW255" s="44"/>
      <c r="DX255" s="44"/>
      <c r="DY255" s="44"/>
      <c r="DZ255" s="44"/>
      <c r="EA255" s="44"/>
      <c r="EB255" s="44"/>
      <c r="EC255" s="44"/>
      <c r="ED255" s="44"/>
      <c r="EE255" s="44"/>
      <c r="EF255" s="44"/>
      <c r="EG255" s="44"/>
    </row>
    <row r="256" spans="126:137">
      <c r="DV256" s="44"/>
      <c r="DW256" s="44"/>
      <c r="DX256" s="44"/>
      <c r="DY256" s="44"/>
      <c r="DZ256" s="44"/>
      <c r="EA256" s="44"/>
      <c r="EB256" s="44"/>
      <c r="EC256" s="44"/>
      <c r="ED256" s="44"/>
      <c r="EE256" s="44"/>
      <c r="EF256" s="44"/>
      <c r="EG256" s="44"/>
    </row>
    <row r="257" spans="126:137">
      <c r="DV257" s="44"/>
      <c r="DW257" s="44"/>
      <c r="DX257" s="44"/>
      <c r="DY257" s="44"/>
      <c r="DZ257" s="44"/>
      <c r="EA257" s="44"/>
      <c r="EB257" s="44"/>
      <c r="EC257" s="44"/>
      <c r="ED257" s="44"/>
      <c r="EE257" s="44"/>
      <c r="EF257" s="44"/>
      <c r="EG257" s="44"/>
    </row>
    <row r="258" spans="126:137">
      <c r="DV258" s="44"/>
      <c r="DW258" s="44"/>
      <c r="DX258" s="44"/>
      <c r="DY258" s="44"/>
      <c r="DZ258" s="44"/>
      <c r="EA258" s="44"/>
      <c r="EB258" s="44"/>
      <c r="EC258" s="44"/>
      <c r="ED258" s="44"/>
      <c r="EE258" s="44"/>
      <c r="EF258" s="44"/>
      <c r="EG258" s="44"/>
    </row>
    <row r="259" spans="126:137">
      <c r="DV259" s="44"/>
      <c r="DW259" s="44"/>
      <c r="DX259" s="44"/>
      <c r="DY259" s="44"/>
      <c r="DZ259" s="44"/>
      <c r="EA259" s="44"/>
      <c r="EB259" s="44"/>
      <c r="EC259" s="44"/>
      <c r="ED259" s="44"/>
      <c r="EE259" s="44"/>
      <c r="EF259" s="44"/>
      <c r="EG259" s="44"/>
    </row>
    <row r="260" spans="126:137">
      <c r="DV260" s="44"/>
      <c r="DW260" s="44"/>
      <c r="DX260" s="44"/>
      <c r="DY260" s="44"/>
      <c r="DZ260" s="44"/>
      <c r="EA260" s="44"/>
      <c r="EB260" s="44"/>
      <c r="EC260" s="44"/>
      <c r="ED260" s="44"/>
      <c r="EE260" s="44"/>
      <c r="EF260" s="44"/>
      <c r="EG260" s="44"/>
    </row>
    <row r="261" spans="126:137">
      <c r="DV261" s="44"/>
      <c r="DW261" s="44"/>
      <c r="DX261" s="44"/>
      <c r="DY261" s="44"/>
      <c r="DZ261" s="44"/>
      <c r="EA261" s="44"/>
      <c r="EB261" s="44"/>
      <c r="EC261" s="44"/>
      <c r="ED261" s="44"/>
      <c r="EE261" s="44"/>
      <c r="EF261" s="44"/>
      <c r="EG261" s="44"/>
    </row>
    <row r="262" spans="126:137">
      <c r="DV262" s="44"/>
      <c r="DW262" s="44"/>
      <c r="DX262" s="44"/>
      <c r="DY262" s="44"/>
      <c r="DZ262" s="44"/>
      <c r="EA262" s="44"/>
      <c r="EB262" s="44"/>
      <c r="EC262" s="44"/>
      <c r="ED262" s="44"/>
      <c r="EE262" s="44"/>
      <c r="EF262" s="44"/>
      <c r="EG262" s="44"/>
    </row>
    <row r="263" spans="126:137">
      <c r="DV263" s="44"/>
      <c r="DW263" s="44"/>
      <c r="DX263" s="44"/>
      <c r="DY263" s="44"/>
      <c r="DZ263" s="44"/>
      <c r="EA263" s="44"/>
      <c r="EB263" s="44"/>
      <c r="EC263" s="44"/>
      <c r="ED263" s="44"/>
      <c r="EE263" s="44"/>
      <c r="EF263" s="44"/>
      <c r="EG263" s="44"/>
    </row>
    <row r="264" spans="126:137">
      <c r="DV264" s="44"/>
      <c r="DW264" s="44"/>
      <c r="DX264" s="44"/>
      <c r="DY264" s="44"/>
      <c r="DZ264" s="44"/>
      <c r="EA264" s="44"/>
      <c r="EB264" s="44"/>
      <c r="EC264" s="44"/>
      <c r="ED264" s="44"/>
      <c r="EE264" s="44"/>
      <c r="EF264" s="44"/>
      <c r="EG264" s="44"/>
    </row>
    <row r="265" spans="126:137">
      <c r="DV265" s="44"/>
      <c r="DW265" s="44"/>
      <c r="DX265" s="44"/>
      <c r="DY265" s="44"/>
      <c r="DZ265" s="44"/>
      <c r="EA265" s="44"/>
      <c r="EB265" s="44"/>
      <c r="EC265" s="44"/>
      <c r="ED265" s="44"/>
      <c r="EE265" s="44"/>
      <c r="EF265" s="44"/>
      <c r="EG265" s="44"/>
    </row>
    <row r="266" spans="126:137">
      <c r="DV266" s="44"/>
      <c r="DW266" s="44"/>
      <c r="DX266" s="44"/>
      <c r="DY266" s="44"/>
      <c r="DZ266" s="44"/>
      <c r="EA266" s="44"/>
      <c r="EB266" s="44"/>
      <c r="EC266" s="44"/>
      <c r="ED266" s="44"/>
      <c r="EE266" s="44"/>
      <c r="EF266" s="44"/>
      <c r="EG266" s="44"/>
    </row>
    <row r="267" spans="126:137">
      <c r="DV267" s="44"/>
      <c r="DW267" s="44"/>
      <c r="DX267" s="44"/>
      <c r="DY267" s="44"/>
      <c r="DZ267" s="44"/>
      <c r="EA267" s="44"/>
      <c r="EB267" s="44"/>
      <c r="EC267" s="44"/>
      <c r="ED267" s="44"/>
      <c r="EE267" s="44"/>
      <c r="EF267" s="44"/>
      <c r="EG267" s="44"/>
    </row>
    <row r="268" spans="126:137">
      <c r="DV268" s="44"/>
      <c r="DW268" s="44"/>
      <c r="DX268" s="44"/>
      <c r="DY268" s="44"/>
      <c r="DZ268" s="44"/>
      <c r="EA268" s="44"/>
      <c r="EB268" s="44"/>
      <c r="EC268" s="44"/>
      <c r="ED268" s="44"/>
      <c r="EE268" s="44"/>
      <c r="EF268" s="44"/>
      <c r="EG268" s="44"/>
    </row>
    <row r="269" spans="126:137">
      <c r="DV269" s="44"/>
      <c r="DW269" s="44"/>
      <c r="DX269" s="44"/>
      <c r="DY269" s="44"/>
      <c r="DZ269" s="44"/>
      <c r="EA269" s="44"/>
      <c r="EB269" s="44"/>
      <c r="EC269" s="44"/>
      <c r="ED269" s="44"/>
      <c r="EE269" s="44"/>
      <c r="EF269" s="44"/>
      <c r="EG269" s="44"/>
    </row>
    <row r="270" spans="126:137">
      <c r="DV270" s="44"/>
      <c r="DW270" s="44"/>
      <c r="DX270" s="44"/>
      <c r="DY270" s="44"/>
      <c r="DZ270" s="44"/>
      <c r="EA270" s="44"/>
      <c r="EB270" s="44"/>
      <c r="EC270" s="44"/>
      <c r="ED270" s="44"/>
      <c r="EE270" s="44"/>
      <c r="EF270" s="44"/>
      <c r="EG270" s="44"/>
    </row>
    <row r="271" spans="126:137">
      <c r="DV271" s="44"/>
      <c r="DW271" s="44"/>
      <c r="DX271" s="44"/>
      <c r="DY271" s="44"/>
      <c r="DZ271" s="44"/>
      <c r="EA271" s="44"/>
      <c r="EB271" s="44"/>
      <c r="EC271" s="44"/>
      <c r="ED271" s="44"/>
      <c r="EE271" s="44"/>
      <c r="EF271" s="44"/>
      <c r="EG271" s="44"/>
    </row>
    <row r="272" spans="126:137">
      <c r="DV272" s="44"/>
      <c r="DW272" s="44"/>
      <c r="DX272" s="44"/>
      <c r="DY272" s="44"/>
      <c r="DZ272" s="44"/>
      <c r="EA272" s="44"/>
      <c r="EB272" s="44"/>
      <c r="EC272" s="44"/>
      <c r="ED272" s="44"/>
      <c r="EE272" s="44"/>
      <c r="EF272" s="44"/>
      <c r="EG272" s="44"/>
    </row>
    <row r="273" spans="126:137">
      <c r="DV273" s="44"/>
      <c r="DW273" s="44"/>
      <c r="DX273" s="44"/>
      <c r="DY273" s="44"/>
      <c r="DZ273" s="44"/>
      <c r="EA273" s="44"/>
      <c r="EB273" s="44"/>
      <c r="EC273" s="44"/>
      <c r="ED273" s="44"/>
      <c r="EE273" s="44"/>
      <c r="EF273" s="44"/>
      <c r="EG273" s="44"/>
    </row>
    <row r="274" spans="126:137">
      <c r="DV274" s="44"/>
      <c r="DW274" s="44"/>
      <c r="DX274" s="44"/>
      <c r="DY274" s="44"/>
      <c r="DZ274" s="44"/>
      <c r="EA274" s="44"/>
      <c r="EB274" s="44"/>
      <c r="EC274" s="44"/>
      <c r="ED274" s="44"/>
      <c r="EE274" s="44"/>
      <c r="EF274" s="44"/>
      <c r="EG274" s="44"/>
    </row>
    <row r="275" spans="126:137">
      <c r="DV275" s="44"/>
      <c r="DW275" s="44"/>
      <c r="DX275" s="44"/>
      <c r="DY275" s="44"/>
      <c r="DZ275" s="44"/>
      <c r="EA275" s="44"/>
      <c r="EB275" s="44"/>
      <c r="EC275" s="44"/>
      <c r="ED275" s="44"/>
      <c r="EE275" s="44"/>
      <c r="EF275" s="44"/>
      <c r="EG275" s="44"/>
    </row>
    <row r="276" spans="126:137">
      <c r="DV276" s="44"/>
      <c r="DW276" s="44"/>
      <c r="DX276" s="44"/>
      <c r="DY276" s="44"/>
      <c r="DZ276" s="44"/>
      <c r="EA276" s="44"/>
      <c r="EB276" s="44"/>
      <c r="EC276" s="44"/>
      <c r="ED276" s="44"/>
      <c r="EE276" s="44"/>
      <c r="EF276" s="44"/>
      <c r="EG276" s="44"/>
    </row>
    <row r="277" spans="126:137">
      <c r="DV277" s="44"/>
      <c r="DW277" s="44"/>
      <c r="DX277" s="44"/>
      <c r="DY277" s="44"/>
      <c r="DZ277" s="44"/>
      <c r="EA277" s="44"/>
      <c r="EB277" s="44"/>
      <c r="EC277" s="44"/>
      <c r="ED277" s="44"/>
      <c r="EE277" s="44"/>
      <c r="EF277" s="44"/>
      <c r="EG277" s="44"/>
    </row>
    <row r="278" spans="126:137">
      <c r="DV278" s="44"/>
      <c r="DW278" s="44"/>
      <c r="DX278" s="44"/>
      <c r="DY278" s="44"/>
      <c r="DZ278" s="44"/>
      <c r="EA278" s="44"/>
      <c r="EB278" s="44"/>
      <c r="EC278" s="44"/>
      <c r="ED278" s="44"/>
      <c r="EE278" s="44"/>
      <c r="EF278" s="44"/>
      <c r="EG278" s="44"/>
    </row>
    <row r="279" spans="126:137">
      <c r="DV279" s="44"/>
      <c r="DW279" s="44"/>
      <c r="DX279" s="44"/>
      <c r="DY279" s="44"/>
      <c r="DZ279" s="44"/>
      <c r="EA279" s="44"/>
      <c r="EB279" s="44"/>
      <c r="EC279" s="44"/>
      <c r="ED279" s="44"/>
      <c r="EE279" s="44"/>
      <c r="EF279" s="44"/>
      <c r="EG279" s="44"/>
    </row>
    <row r="280" spans="126:137">
      <c r="DV280" s="44"/>
      <c r="DW280" s="44"/>
      <c r="DX280" s="44"/>
      <c r="DY280" s="44"/>
      <c r="DZ280" s="44"/>
      <c r="EA280" s="44"/>
      <c r="EB280" s="44"/>
      <c r="EC280" s="44"/>
      <c r="ED280" s="44"/>
      <c r="EE280" s="44"/>
      <c r="EF280" s="44"/>
      <c r="EG280" s="44"/>
    </row>
    <row r="281" spans="126:137">
      <c r="DV281" s="44"/>
      <c r="DW281" s="44"/>
      <c r="DX281" s="44"/>
      <c r="DY281" s="44"/>
      <c r="DZ281" s="44"/>
      <c r="EA281" s="44"/>
      <c r="EB281" s="44"/>
      <c r="EC281" s="44"/>
      <c r="ED281" s="44"/>
      <c r="EE281" s="44"/>
      <c r="EF281" s="44"/>
      <c r="EG281" s="44"/>
    </row>
    <row r="282" spans="126:137">
      <c r="DV282" s="44"/>
      <c r="DW282" s="44"/>
      <c r="DX282" s="44"/>
      <c r="DY282" s="44"/>
      <c r="DZ282" s="44"/>
      <c r="EA282" s="44"/>
      <c r="EB282" s="44"/>
      <c r="EC282" s="44"/>
      <c r="ED282" s="44"/>
      <c r="EE282" s="44"/>
      <c r="EF282" s="44"/>
      <c r="EG282" s="44"/>
    </row>
    <row r="283" spans="126:137">
      <c r="DV283" s="44"/>
      <c r="DW283" s="44"/>
      <c r="DX283" s="44"/>
      <c r="DY283" s="44"/>
      <c r="DZ283" s="44"/>
      <c r="EA283" s="44"/>
      <c r="EB283" s="44"/>
      <c r="EC283" s="44"/>
      <c r="ED283" s="44"/>
      <c r="EE283" s="44"/>
      <c r="EF283" s="44"/>
      <c r="EG283" s="44"/>
    </row>
    <row r="284" spans="126:137">
      <c r="DV284" s="44"/>
      <c r="DW284" s="44"/>
      <c r="DX284" s="44"/>
      <c r="DY284" s="44"/>
      <c r="DZ284" s="44"/>
      <c r="EA284" s="44"/>
      <c r="EB284" s="44"/>
      <c r="EC284" s="44"/>
      <c r="ED284" s="44"/>
      <c r="EE284" s="44"/>
      <c r="EF284" s="44"/>
      <c r="EG284" s="44"/>
    </row>
    <row r="285" spans="126:137">
      <c r="DV285" s="44"/>
      <c r="DW285" s="44"/>
      <c r="DX285" s="44"/>
      <c r="DY285" s="44"/>
      <c r="DZ285" s="44"/>
      <c r="EA285" s="44"/>
      <c r="EB285" s="44"/>
      <c r="EC285" s="44"/>
      <c r="ED285" s="44"/>
      <c r="EE285" s="44"/>
      <c r="EF285" s="44"/>
      <c r="EG285" s="44"/>
    </row>
    <row r="286" spans="126:137">
      <c r="DV286" s="44"/>
      <c r="DW286" s="44"/>
      <c r="DX286" s="44"/>
      <c r="DY286" s="44"/>
      <c r="DZ286" s="44"/>
      <c r="EA286" s="44"/>
      <c r="EB286" s="44"/>
      <c r="EC286" s="44"/>
      <c r="ED286" s="44"/>
      <c r="EE286" s="44"/>
      <c r="EF286" s="44"/>
      <c r="EG286" s="44"/>
    </row>
    <row r="287" spans="126:137">
      <c r="DV287" s="44"/>
      <c r="DW287" s="44"/>
      <c r="DX287" s="44"/>
      <c r="DY287" s="44"/>
      <c r="DZ287" s="44"/>
      <c r="EA287" s="44"/>
      <c r="EB287" s="44"/>
      <c r="EC287" s="44"/>
      <c r="ED287" s="44"/>
      <c r="EE287" s="44"/>
      <c r="EF287" s="44"/>
      <c r="EG287" s="44"/>
    </row>
    <row r="288" spans="126:137">
      <c r="DV288" s="44"/>
      <c r="DW288" s="44"/>
      <c r="DX288" s="44"/>
      <c r="DY288" s="44"/>
      <c r="DZ288" s="44"/>
      <c r="EA288" s="44"/>
      <c r="EB288" s="44"/>
      <c r="EC288" s="44"/>
      <c r="ED288" s="44"/>
      <c r="EE288" s="44"/>
      <c r="EF288" s="44"/>
      <c r="EG288" s="44"/>
    </row>
    <row r="289" spans="126:137">
      <c r="DV289" s="44"/>
      <c r="DW289" s="44"/>
      <c r="DX289" s="44"/>
      <c r="DY289" s="44"/>
      <c r="DZ289" s="44"/>
      <c r="EA289" s="44"/>
      <c r="EB289" s="44"/>
      <c r="EC289" s="44"/>
      <c r="ED289" s="44"/>
      <c r="EE289" s="44"/>
      <c r="EF289" s="44"/>
      <c r="EG289" s="44"/>
    </row>
    <row r="290" spans="126:137">
      <c r="DV290" s="44"/>
      <c r="DW290" s="44"/>
      <c r="DX290" s="44"/>
      <c r="DY290" s="44"/>
      <c r="DZ290" s="44"/>
      <c r="EA290" s="44"/>
      <c r="EB290" s="44"/>
      <c r="EC290" s="44"/>
      <c r="ED290" s="44"/>
      <c r="EE290" s="44"/>
      <c r="EF290" s="44"/>
      <c r="EG290" s="44"/>
    </row>
    <row r="291" spans="126:137">
      <c r="DV291" s="44"/>
      <c r="DW291" s="44"/>
      <c r="DX291" s="44"/>
      <c r="DY291" s="44"/>
      <c r="DZ291" s="44"/>
      <c r="EA291" s="44"/>
      <c r="EB291" s="44"/>
      <c r="EC291" s="44"/>
      <c r="ED291" s="44"/>
      <c r="EE291" s="44"/>
      <c r="EF291" s="44"/>
      <c r="EG291" s="44"/>
    </row>
    <row r="292" spans="126:137">
      <c r="DV292" s="44"/>
      <c r="DW292" s="44"/>
      <c r="DX292" s="44"/>
      <c r="DY292" s="44"/>
      <c r="DZ292" s="44"/>
      <c r="EA292" s="44"/>
      <c r="EB292" s="44"/>
      <c r="EC292" s="44"/>
      <c r="ED292" s="44"/>
      <c r="EE292" s="44"/>
      <c r="EF292" s="44"/>
      <c r="EG292" s="44"/>
    </row>
    <row r="293" spans="126:137">
      <c r="DV293" s="44"/>
      <c r="DW293" s="44"/>
      <c r="DX293" s="44"/>
      <c r="DY293" s="44"/>
      <c r="DZ293" s="44"/>
      <c r="EA293" s="44"/>
      <c r="EB293" s="44"/>
      <c r="EC293" s="44"/>
      <c r="ED293" s="44"/>
      <c r="EE293" s="44"/>
      <c r="EF293" s="44"/>
      <c r="EG293" s="44"/>
    </row>
    <row r="294" spans="126:137">
      <c r="DV294" s="44"/>
      <c r="DW294" s="44"/>
      <c r="DX294" s="44"/>
      <c r="DY294" s="44"/>
      <c r="DZ294" s="44"/>
      <c r="EA294" s="44"/>
      <c r="EB294" s="44"/>
      <c r="EC294" s="44"/>
      <c r="ED294" s="44"/>
      <c r="EE294" s="44"/>
      <c r="EF294" s="44"/>
      <c r="EG294" s="44"/>
    </row>
    <row r="295" spans="126:137">
      <c r="DV295" s="44"/>
      <c r="DW295" s="44"/>
      <c r="DX295" s="44"/>
      <c r="DY295" s="44"/>
      <c r="DZ295" s="44"/>
      <c r="EA295" s="44"/>
      <c r="EB295" s="44"/>
      <c r="EC295" s="44"/>
      <c r="ED295" s="44"/>
      <c r="EE295" s="44"/>
      <c r="EF295" s="44"/>
      <c r="EG295" s="44"/>
    </row>
    <row r="296" spans="126:137">
      <c r="DV296" s="44"/>
      <c r="DW296" s="44"/>
      <c r="DX296" s="44"/>
      <c r="DY296" s="44"/>
      <c r="DZ296" s="44"/>
      <c r="EA296" s="44"/>
      <c r="EB296" s="44"/>
      <c r="EC296" s="44"/>
      <c r="ED296" s="44"/>
      <c r="EE296" s="44"/>
      <c r="EF296" s="44"/>
      <c r="EG296" s="44"/>
    </row>
    <row r="297" spans="126:137">
      <c r="DV297" s="44"/>
      <c r="DW297" s="44"/>
      <c r="DX297" s="44"/>
      <c r="DY297" s="44"/>
      <c r="DZ297" s="44"/>
      <c r="EA297" s="44"/>
      <c r="EB297" s="44"/>
      <c r="EC297" s="44"/>
      <c r="ED297" s="44"/>
      <c r="EE297" s="44"/>
      <c r="EF297" s="44"/>
      <c r="EG297" s="44"/>
    </row>
    <row r="298" spans="126:137">
      <c r="DV298" s="44"/>
      <c r="DW298" s="44"/>
      <c r="DX298" s="44"/>
      <c r="DY298" s="44"/>
      <c r="DZ298" s="44"/>
      <c r="EA298" s="44"/>
      <c r="EB298" s="44"/>
      <c r="EC298" s="44"/>
      <c r="ED298" s="44"/>
      <c r="EE298" s="44"/>
      <c r="EF298" s="44"/>
      <c r="EG298" s="44"/>
    </row>
    <row r="299" spans="126:137">
      <c r="DV299" s="44"/>
      <c r="DW299" s="44"/>
      <c r="DX299" s="44"/>
      <c r="DY299" s="44"/>
      <c r="DZ299" s="44"/>
      <c r="EA299" s="44"/>
      <c r="EB299" s="44"/>
      <c r="EC299" s="44"/>
      <c r="ED299" s="44"/>
      <c r="EE299" s="44"/>
      <c r="EF299" s="44"/>
      <c r="EG299" s="44"/>
    </row>
    <row r="300" spans="126:137">
      <c r="DV300" s="44"/>
      <c r="DW300" s="44"/>
      <c r="DX300" s="44"/>
      <c r="DY300" s="44"/>
      <c r="DZ300" s="44"/>
      <c r="EA300" s="44"/>
      <c r="EB300" s="44"/>
      <c r="EC300" s="44"/>
      <c r="ED300" s="44"/>
      <c r="EE300" s="44"/>
      <c r="EF300" s="44"/>
      <c r="EG300" s="44"/>
    </row>
    <row r="301" spans="126:137">
      <c r="DV301" s="44"/>
      <c r="DW301" s="44"/>
      <c r="DX301" s="44"/>
      <c r="DY301" s="44"/>
      <c r="DZ301" s="44"/>
      <c r="EA301" s="44"/>
      <c r="EB301" s="44"/>
      <c r="EC301" s="44"/>
      <c r="ED301" s="44"/>
      <c r="EE301" s="44"/>
      <c r="EF301" s="44"/>
      <c r="EG301" s="44"/>
    </row>
    <row r="302" spans="126:137">
      <c r="DV302" s="44"/>
      <c r="DW302" s="44"/>
      <c r="DX302" s="44"/>
      <c r="DY302" s="44"/>
      <c r="DZ302" s="44"/>
      <c r="EA302" s="44"/>
      <c r="EB302" s="44"/>
      <c r="EC302" s="44"/>
      <c r="ED302" s="44"/>
      <c r="EE302" s="44"/>
      <c r="EF302" s="44"/>
      <c r="EG302" s="44"/>
    </row>
    <row r="303" spans="126:137">
      <c r="DV303" s="44"/>
      <c r="DW303" s="44"/>
      <c r="DX303" s="44"/>
      <c r="DY303" s="44"/>
      <c r="DZ303" s="44"/>
      <c r="EA303" s="44"/>
      <c r="EB303" s="44"/>
      <c r="EC303" s="44"/>
      <c r="ED303" s="44"/>
      <c r="EE303" s="44"/>
      <c r="EF303" s="44"/>
      <c r="EG303" s="44"/>
    </row>
    <row r="304" spans="126:137">
      <c r="DV304" s="44"/>
      <c r="DW304" s="44"/>
      <c r="DX304" s="44"/>
      <c r="DY304" s="44"/>
      <c r="DZ304" s="44"/>
      <c r="EA304" s="44"/>
      <c r="EB304" s="44"/>
      <c r="EC304" s="44"/>
      <c r="ED304" s="44"/>
      <c r="EE304" s="44"/>
      <c r="EF304" s="44"/>
      <c r="EG304" s="44"/>
    </row>
    <row r="305" spans="126:137">
      <c r="DV305" s="44"/>
      <c r="DW305" s="44"/>
      <c r="DX305" s="44"/>
      <c r="DY305" s="44"/>
      <c r="DZ305" s="44"/>
      <c r="EA305" s="44"/>
      <c r="EB305" s="44"/>
      <c r="EC305" s="44"/>
      <c r="ED305" s="44"/>
      <c r="EE305" s="44"/>
      <c r="EF305" s="44"/>
      <c r="EG305" s="44"/>
    </row>
    <row r="306" spans="126:137">
      <c r="DV306" s="44"/>
      <c r="DW306" s="44"/>
      <c r="DX306" s="44"/>
      <c r="DY306" s="44"/>
      <c r="DZ306" s="44"/>
      <c r="EA306" s="44"/>
      <c r="EB306" s="44"/>
      <c r="EC306" s="44"/>
      <c r="ED306" s="44"/>
      <c r="EE306" s="44"/>
      <c r="EF306" s="44"/>
      <c r="EG306" s="44"/>
    </row>
    <row r="307" spans="126:137">
      <c r="DV307" s="44"/>
      <c r="DW307" s="44"/>
      <c r="DX307" s="44"/>
      <c r="DY307" s="44"/>
      <c r="DZ307" s="44"/>
      <c r="EA307" s="44"/>
      <c r="EB307" s="44"/>
      <c r="EC307" s="44"/>
      <c r="ED307" s="44"/>
      <c r="EE307" s="44"/>
      <c r="EF307" s="44"/>
      <c r="EG307" s="44"/>
    </row>
    <row r="308" spans="126:137">
      <c r="DV308" s="44"/>
      <c r="DW308" s="44"/>
      <c r="DX308" s="44"/>
      <c r="DY308" s="44"/>
      <c r="DZ308" s="44"/>
      <c r="EA308" s="44"/>
      <c r="EB308" s="44"/>
      <c r="EC308" s="44"/>
      <c r="ED308" s="44"/>
      <c r="EE308" s="44"/>
      <c r="EF308" s="44"/>
      <c r="EG308" s="44"/>
    </row>
    <row r="309" spans="126:137">
      <c r="DV309" s="44"/>
      <c r="DW309" s="44"/>
      <c r="DX309" s="44"/>
      <c r="DY309" s="44"/>
      <c r="DZ309" s="44"/>
      <c r="EA309" s="44"/>
      <c r="EB309" s="44"/>
      <c r="EC309" s="44"/>
      <c r="ED309" s="44"/>
      <c r="EE309" s="44"/>
      <c r="EF309" s="44"/>
      <c r="EG309" s="44"/>
    </row>
    <row r="310" spans="126:137">
      <c r="DV310" s="44"/>
      <c r="DW310" s="44"/>
      <c r="DX310" s="44"/>
      <c r="DY310" s="44"/>
      <c r="DZ310" s="44"/>
      <c r="EA310" s="44"/>
      <c r="EB310" s="44"/>
      <c r="EC310" s="44"/>
      <c r="ED310" s="44"/>
      <c r="EE310" s="44"/>
      <c r="EF310" s="44"/>
      <c r="EG310" s="44"/>
    </row>
    <row r="311" spans="126:137">
      <c r="DV311" s="44"/>
      <c r="DW311" s="44"/>
      <c r="DX311" s="44"/>
      <c r="DY311" s="44"/>
      <c r="DZ311" s="44"/>
      <c r="EA311" s="44"/>
      <c r="EB311" s="44"/>
      <c r="EC311" s="44"/>
      <c r="ED311" s="44"/>
      <c r="EE311" s="44"/>
      <c r="EF311" s="44"/>
      <c r="EG311" s="44"/>
    </row>
    <row r="312" spans="126:137">
      <c r="DV312" s="44"/>
      <c r="DW312" s="44"/>
      <c r="DX312" s="44"/>
      <c r="DY312" s="44"/>
      <c r="DZ312" s="44"/>
      <c r="EA312" s="44"/>
      <c r="EB312" s="44"/>
      <c r="EC312" s="44"/>
      <c r="ED312" s="44"/>
      <c r="EE312" s="44"/>
      <c r="EF312" s="44"/>
      <c r="EG312" s="44"/>
    </row>
    <row r="313" spans="126:137">
      <c r="DV313" s="44"/>
      <c r="DW313" s="44"/>
      <c r="DX313" s="44"/>
      <c r="DY313" s="44"/>
      <c r="DZ313" s="44"/>
      <c r="EA313" s="44"/>
      <c r="EB313" s="44"/>
      <c r="EC313" s="44"/>
      <c r="ED313" s="44"/>
      <c r="EE313" s="44"/>
      <c r="EF313" s="44"/>
      <c r="EG313" s="44"/>
    </row>
    <row r="314" spans="126:137">
      <c r="DV314" s="44"/>
      <c r="DW314" s="44"/>
      <c r="DX314" s="44"/>
      <c r="DY314" s="44"/>
      <c r="DZ314" s="44"/>
      <c r="EA314" s="44"/>
      <c r="EB314" s="44"/>
      <c r="EC314" s="44"/>
      <c r="ED314" s="44"/>
      <c r="EE314" s="44"/>
      <c r="EF314" s="44"/>
      <c r="EG314" s="44"/>
    </row>
    <row r="315" spans="126:137">
      <c r="DV315" s="44"/>
      <c r="DW315" s="44"/>
      <c r="DX315" s="44"/>
      <c r="DY315" s="44"/>
      <c r="DZ315" s="44"/>
      <c r="EA315" s="44"/>
      <c r="EB315" s="44"/>
      <c r="EC315" s="44"/>
      <c r="ED315" s="44"/>
      <c r="EE315" s="44"/>
      <c r="EF315" s="44"/>
      <c r="EG315" s="44"/>
    </row>
    <row r="316" spans="126:137">
      <c r="DV316" s="44"/>
      <c r="DW316" s="44"/>
      <c r="DX316" s="44"/>
      <c r="DY316" s="44"/>
      <c r="DZ316" s="44"/>
      <c r="EA316" s="44"/>
      <c r="EB316" s="44"/>
      <c r="EC316" s="44"/>
      <c r="ED316" s="44"/>
      <c r="EE316" s="44"/>
      <c r="EF316" s="44"/>
      <c r="EG316" s="44"/>
    </row>
    <row r="317" spans="126:137">
      <c r="DV317" s="44"/>
      <c r="DW317" s="44"/>
      <c r="DX317" s="44"/>
      <c r="DY317" s="44"/>
      <c r="DZ317" s="44"/>
      <c r="EA317" s="44"/>
      <c r="EB317" s="44"/>
      <c r="EC317" s="44"/>
      <c r="ED317" s="44"/>
      <c r="EE317" s="44"/>
      <c r="EF317" s="44"/>
      <c r="EG317" s="44"/>
    </row>
    <row r="318" spans="126:137">
      <c r="DV318" s="44"/>
      <c r="DW318" s="44"/>
      <c r="DX318" s="44"/>
      <c r="DY318" s="44"/>
      <c r="DZ318" s="44"/>
      <c r="EA318" s="44"/>
      <c r="EB318" s="44"/>
      <c r="EC318" s="44"/>
      <c r="ED318" s="44"/>
      <c r="EE318" s="44"/>
      <c r="EF318" s="44"/>
      <c r="EG318" s="44"/>
    </row>
    <row r="319" spans="126:137">
      <c r="DV319" s="44"/>
      <c r="DW319" s="44"/>
      <c r="DX319" s="44"/>
      <c r="DY319" s="44"/>
      <c r="DZ319" s="44"/>
      <c r="EA319" s="44"/>
      <c r="EB319" s="44"/>
      <c r="EC319" s="44"/>
      <c r="ED319" s="44"/>
      <c r="EE319" s="44"/>
      <c r="EF319" s="44"/>
      <c r="EG319" s="44"/>
    </row>
    <row r="320" spans="126:137">
      <c r="DV320" s="44"/>
      <c r="DW320" s="44"/>
      <c r="DX320" s="44"/>
      <c r="DY320" s="44"/>
      <c r="DZ320" s="44"/>
      <c r="EA320" s="44"/>
      <c r="EB320" s="44"/>
      <c r="EC320" s="44"/>
      <c r="ED320" s="44"/>
      <c r="EE320" s="44"/>
      <c r="EF320" s="44"/>
      <c r="EG320" s="44"/>
    </row>
    <row r="321" spans="126:137">
      <c r="DV321" s="44"/>
      <c r="DW321" s="44"/>
      <c r="DX321" s="44"/>
      <c r="DY321" s="44"/>
      <c r="DZ321" s="44"/>
      <c r="EA321" s="44"/>
      <c r="EB321" s="44"/>
      <c r="EC321" s="44"/>
      <c r="ED321" s="44"/>
      <c r="EE321" s="44"/>
      <c r="EF321" s="44"/>
      <c r="EG321" s="44"/>
    </row>
    <row r="322" spans="126:137">
      <c r="DV322" s="44"/>
      <c r="DW322" s="44"/>
      <c r="DX322" s="44"/>
      <c r="DY322" s="44"/>
      <c r="DZ322" s="44"/>
      <c r="EA322" s="44"/>
      <c r="EB322" s="44"/>
      <c r="EC322" s="44"/>
      <c r="ED322" s="44"/>
      <c r="EE322" s="44"/>
      <c r="EF322" s="44"/>
      <c r="EG322" s="44"/>
    </row>
    <row r="323" spans="126:137">
      <c r="DV323" s="44"/>
      <c r="DW323" s="44"/>
      <c r="DX323" s="44"/>
      <c r="DY323" s="44"/>
      <c r="DZ323" s="44"/>
      <c r="EA323" s="44"/>
      <c r="EB323" s="44"/>
      <c r="EC323" s="44"/>
      <c r="ED323" s="44"/>
      <c r="EE323" s="44"/>
      <c r="EF323" s="44"/>
      <c r="EG323" s="44"/>
    </row>
    <row r="324" spans="126:137">
      <c r="DV324" s="44"/>
      <c r="DW324" s="44"/>
      <c r="DX324" s="44"/>
      <c r="DY324" s="44"/>
      <c r="DZ324" s="44"/>
      <c r="EA324" s="44"/>
      <c r="EB324" s="44"/>
      <c r="EC324" s="44"/>
      <c r="ED324" s="44"/>
      <c r="EE324" s="44"/>
      <c r="EF324" s="44"/>
      <c r="EG324" s="44"/>
    </row>
    <row r="325" spans="126:137">
      <c r="DV325" s="44"/>
      <c r="DW325" s="44"/>
      <c r="DX325" s="44"/>
      <c r="DY325" s="44"/>
      <c r="DZ325" s="44"/>
      <c r="EA325" s="44"/>
      <c r="EB325" s="44"/>
      <c r="EC325" s="44"/>
      <c r="ED325" s="44"/>
      <c r="EE325" s="44"/>
      <c r="EF325" s="44"/>
      <c r="EG325" s="44"/>
    </row>
    <row r="326" spans="126:137">
      <c r="DV326" s="44"/>
      <c r="DW326" s="44"/>
      <c r="DX326" s="44"/>
      <c r="DY326" s="44"/>
      <c r="DZ326" s="44"/>
      <c r="EA326" s="44"/>
      <c r="EB326" s="44"/>
      <c r="EC326" s="44"/>
      <c r="ED326" s="44"/>
      <c r="EE326" s="44"/>
      <c r="EF326" s="44"/>
      <c r="EG326" s="44"/>
    </row>
    <row r="327" spans="126:137">
      <c r="DV327" s="44"/>
      <c r="DW327" s="44"/>
      <c r="DX327" s="44"/>
      <c r="DY327" s="44"/>
      <c r="DZ327" s="44"/>
      <c r="EA327" s="44"/>
      <c r="EB327" s="44"/>
      <c r="EC327" s="44"/>
      <c r="ED327" s="44"/>
      <c r="EE327" s="44"/>
      <c r="EF327" s="44"/>
      <c r="EG327" s="44"/>
    </row>
    <row r="328" spans="126:137">
      <c r="DV328" s="44"/>
      <c r="DW328" s="44"/>
      <c r="DX328" s="44"/>
      <c r="DY328" s="44"/>
      <c r="DZ328" s="44"/>
      <c r="EA328" s="44"/>
      <c r="EB328" s="44"/>
      <c r="EC328" s="44"/>
      <c r="ED328" s="44"/>
      <c r="EE328" s="44"/>
      <c r="EF328" s="44"/>
      <c r="EG328" s="44"/>
    </row>
    <row r="329" spans="126:137">
      <c r="DV329" s="44"/>
      <c r="DW329" s="44"/>
      <c r="DX329" s="44"/>
      <c r="DY329" s="44"/>
      <c r="DZ329" s="44"/>
      <c r="EA329" s="44"/>
      <c r="EB329" s="44"/>
      <c r="EC329" s="44"/>
      <c r="ED329" s="44"/>
      <c r="EE329" s="44"/>
      <c r="EF329" s="44"/>
      <c r="EG329" s="44"/>
    </row>
    <row r="330" spans="126:137">
      <c r="DV330" s="44"/>
      <c r="DW330" s="44"/>
      <c r="DX330" s="44"/>
      <c r="DY330" s="44"/>
      <c r="DZ330" s="44"/>
      <c r="EA330" s="44"/>
      <c r="EB330" s="44"/>
      <c r="EC330" s="44"/>
      <c r="ED330" s="44"/>
      <c r="EE330" s="44"/>
      <c r="EF330" s="44"/>
      <c r="EG330" s="44"/>
    </row>
    <row r="331" spans="126:137">
      <c r="DV331" s="44"/>
      <c r="DW331" s="44"/>
      <c r="DX331" s="44"/>
      <c r="DY331" s="44"/>
      <c r="DZ331" s="44"/>
      <c r="EA331" s="44"/>
      <c r="EB331" s="44"/>
      <c r="EC331" s="44"/>
      <c r="ED331" s="44"/>
      <c r="EE331" s="44"/>
      <c r="EF331" s="44"/>
      <c r="EG331" s="44"/>
    </row>
    <row r="332" spans="126:137">
      <c r="DV332" s="44"/>
      <c r="DW332" s="44"/>
      <c r="DX332" s="44"/>
      <c r="DY332" s="44"/>
      <c r="DZ332" s="44"/>
      <c r="EA332" s="44"/>
      <c r="EB332" s="44"/>
      <c r="EC332" s="44"/>
      <c r="ED332" s="44"/>
      <c r="EE332" s="44"/>
      <c r="EF332" s="44"/>
      <c r="EG332" s="44"/>
    </row>
    <row r="333" spans="126:137">
      <c r="DV333" s="44"/>
      <c r="DW333" s="44"/>
      <c r="DX333" s="44"/>
      <c r="DY333" s="44"/>
      <c r="DZ333" s="44"/>
      <c r="EA333" s="44"/>
      <c r="EB333" s="44"/>
      <c r="EC333" s="44"/>
      <c r="ED333" s="44"/>
      <c r="EE333" s="44"/>
      <c r="EF333" s="44"/>
      <c r="EG333" s="44"/>
    </row>
    <row r="334" spans="126:137">
      <c r="DV334" s="44"/>
      <c r="DW334" s="44"/>
      <c r="DX334" s="44"/>
      <c r="DY334" s="44"/>
      <c r="DZ334" s="44"/>
      <c r="EA334" s="44"/>
      <c r="EB334" s="44"/>
      <c r="EC334" s="44"/>
      <c r="ED334" s="44"/>
      <c r="EE334" s="44"/>
      <c r="EF334" s="44"/>
      <c r="EG334" s="44"/>
    </row>
    <row r="335" spans="126:137">
      <c r="DV335" s="44"/>
      <c r="DW335" s="44"/>
      <c r="DX335" s="44"/>
      <c r="DY335" s="44"/>
      <c r="DZ335" s="44"/>
      <c r="EA335" s="44"/>
      <c r="EB335" s="44"/>
      <c r="EC335" s="44"/>
      <c r="ED335" s="44"/>
      <c r="EE335" s="44"/>
      <c r="EF335" s="44"/>
      <c r="EG335" s="44"/>
    </row>
    <row r="336" spans="126:137">
      <c r="DV336" s="44"/>
      <c r="DW336" s="44"/>
      <c r="DX336" s="44"/>
      <c r="DY336" s="44"/>
      <c r="DZ336" s="44"/>
      <c r="EA336" s="44"/>
      <c r="EB336" s="44"/>
      <c r="EC336" s="44"/>
      <c r="ED336" s="44"/>
      <c r="EE336" s="44"/>
      <c r="EF336" s="44"/>
      <c r="EG336" s="44"/>
    </row>
    <row r="337" spans="126:137">
      <c r="DV337" s="44"/>
      <c r="DW337" s="44"/>
      <c r="DX337" s="44"/>
      <c r="DY337" s="44"/>
      <c r="DZ337" s="44"/>
      <c r="EA337" s="44"/>
      <c r="EB337" s="44"/>
      <c r="EC337" s="44"/>
      <c r="ED337" s="44"/>
      <c r="EE337" s="44"/>
      <c r="EF337" s="44"/>
      <c r="EG337" s="44"/>
    </row>
    <row r="338" spans="126:137">
      <c r="DV338" s="44"/>
      <c r="DW338" s="44"/>
      <c r="DX338" s="44"/>
      <c r="DY338" s="44"/>
      <c r="DZ338" s="44"/>
      <c r="EA338" s="44"/>
      <c r="EB338" s="44"/>
      <c r="EC338" s="44"/>
      <c r="ED338" s="44"/>
      <c r="EE338" s="44"/>
      <c r="EF338" s="44"/>
      <c r="EG338" s="44"/>
    </row>
    <row r="339" spans="126:137">
      <c r="DV339" s="44"/>
      <c r="DW339" s="44"/>
      <c r="DX339" s="44"/>
      <c r="DY339" s="44"/>
      <c r="DZ339" s="44"/>
      <c r="EA339" s="44"/>
      <c r="EB339" s="44"/>
      <c r="EC339" s="44"/>
      <c r="ED339" s="44"/>
      <c r="EE339" s="44"/>
      <c r="EF339" s="44"/>
      <c r="EG339" s="44"/>
    </row>
    <row r="340" spans="126:137">
      <c r="DV340" s="44"/>
      <c r="DW340" s="44"/>
      <c r="DX340" s="44"/>
      <c r="DY340" s="44"/>
      <c r="DZ340" s="44"/>
      <c r="EA340" s="44"/>
      <c r="EB340" s="44"/>
      <c r="EC340" s="44"/>
      <c r="ED340" s="44"/>
      <c r="EE340" s="44"/>
      <c r="EF340" s="44"/>
      <c r="EG340" s="44"/>
    </row>
    <row r="341" spans="126:137">
      <c r="DV341" s="44"/>
      <c r="DW341" s="44"/>
      <c r="DX341" s="44"/>
      <c r="DY341" s="44"/>
      <c r="DZ341" s="44"/>
      <c r="EA341" s="44"/>
      <c r="EB341" s="44"/>
      <c r="EC341" s="44"/>
      <c r="ED341" s="44"/>
      <c r="EE341" s="44"/>
      <c r="EF341" s="44"/>
      <c r="EG341" s="44"/>
    </row>
    <row r="342" spans="126:137">
      <c r="DV342" s="44"/>
      <c r="DW342" s="44"/>
      <c r="DX342" s="44"/>
      <c r="DY342" s="44"/>
      <c r="DZ342" s="44"/>
      <c r="EA342" s="44"/>
      <c r="EB342" s="44"/>
      <c r="EC342" s="44"/>
      <c r="ED342" s="44"/>
      <c r="EE342" s="44"/>
      <c r="EF342" s="44"/>
      <c r="EG342" s="44"/>
    </row>
    <row r="343" spans="126:137">
      <c r="DV343" s="44"/>
      <c r="DW343" s="44"/>
      <c r="DX343" s="44"/>
      <c r="DY343" s="44"/>
      <c r="DZ343" s="44"/>
      <c r="EA343" s="44"/>
      <c r="EB343" s="44"/>
      <c r="EC343" s="44"/>
      <c r="ED343" s="44"/>
      <c r="EE343" s="44"/>
      <c r="EF343" s="44"/>
      <c r="EG343" s="44"/>
    </row>
    <row r="344" spans="126:137">
      <c r="DV344" s="44"/>
      <c r="DW344" s="44"/>
      <c r="DX344" s="44"/>
      <c r="DY344" s="44"/>
      <c r="DZ344" s="44"/>
      <c r="EA344" s="44"/>
      <c r="EB344" s="44"/>
      <c r="EC344" s="44"/>
      <c r="ED344" s="44"/>
      <c r="EE344" s="44"/>
      <c r="EF344" s="44"/>
      <c r="EG344" s="44"/>
    </row>
    <row r="345" spans="126:137">
      <c r="DV345" s="44"/>
      <c r="DW345" s="44"/>
      <c r="DX345" s="44"/>
      <c r="DY345" s="44"/>
      <c r="DZ345" s="44"/>
      <c r="EA345" s="44"/>
      <c r="EB345" s="44"/>
      <c r="EC345" s="44"/>
      <c r="ED345" s="44"/>
      <c r="EE345" s="44"/>
      <c r="EF345" s="44"/>
      <c r="EG345" s="44"/>
    </row>
    <row r="346" spans="126:137">
      <c r="DV346" s="44"/>
      <c r="DW346" s="44"/>
      <c r="DX346" s="44"/>
      <c r="DY346" s="44"/>
      <c r="DZ346" s="44"/>
      <c r="EA346" s="44"/>
      <c r="EB346" s="44"/>
      <c r="EC346" s="44"/>
      <c r="ED346" s="44"/>
      <c r="EE346" s="44"/>
      <c r="EF346" s="44"/>
      <c r="EG346" s="44"/>
    </row>
    <row r="347" spans="126:137">
      <c r="DV347" s="44"/>
      <c r="DW347" s="44"/>
      <c r="DX347" s="44"/>
      <c r="DY347" s="44"/>
      <c r="DZ347" s="44"/>
      <c r="EA347" s="44"/>
      <c r="EB347" s="44"/>
      <c r="EC347" s="44"/>
      <c r="ED347" s="44"/>
      <c r="EE347" s="44"/>
      <c r="EF347" s="44"/>
      <c r="EG347" s="44"/>
    </row>
    <row r="348" spans="126:137">
      <c r="DV348" s="44"/>
      <c r="DW348" s="44"/>
      <c r="DX348" s="44"/>
      <c r="DY348" s="44"/>
      <c r="DZ348" s="44"/>
      <c r="EA348" s="44"/>
      <c r="EB348" s="44"/>
      <c r="EC348" s="44"/>
      <c r="ED348" s="44"/>
      <c r="EE348" s="44"/>
      <c r="EF348" s="44"/>
      <c r="EG348" s="44"/>
    </row>
    <row r="349" spans="126:137">
      <c r="DV349" s="44"/>
      <c r="DW349" s="44"/>
      <c r="DX349" s="44"/>
      <c r="DY349" s="44"/>
      <c r="DZ349" s="44"/>
      <c r="EA349" s="44"/>
      <c r="EB349" s="44"/>
      <c r="EC349" s="44"/>
      <c r="ED349" s="44"/>
      <c r="EE349" s="44"/>
      <c r="EF349" s="44"/>
      <c r="EG349" s="44"/>
    </row>
    <row r="350" spans="126:137">
      <c r="DV350" s="44"/>
      <c r="DW350" s="44"/>
      <c r="DX350" s="44"/>
      <c r="DY350" s="44"/>
      <c r="DZ350" s="44"/>
      <c r="EA350" s="44"/>
      <c r="EB350" s="44"/>
      <c r="EC350" s="44"/>
      <c r="ED350" s="44"/>
      <c r="EE350" s="44"/>
      <c r="EF350" s="44"/>
      <c r="EG350" s="44"/>
    </row>
    <row r="351" spans="126:137">
      <c r="DV351" s="44"/>
      <c r="DW351" s="44"/>
      <c r="DX351" s="44"/>
      <c r="DY351" s="44"/>
      <c r="DZ351" s="44"/>
      <c r="EA351" s="44"/>
      <c r="EB351" s="44"/>
      <c r="EC351" s="44"/>
      <c r="ED351" s="44"/>
      <c r="EE351" s="44"/>
      <c r="EF351" s="44"/>
      <c r="EG351" s="44"/>
    </row>
    <row r="352" spans="126:137">
      <c r="DV352" s="44"/>
      <c r="DW352" s="44"/>
      <c r="DX352" s="44"/>
      <c r="DY352" s="44"/>
      <c r="DZ352" s="44"/>
      <c r="EA352" s="44"/>
      <c r="EB352" s="44"/>
      <c r="EC352" s="44"/>
      <c r="ED352" s="44"/>
      <c r="EE352" s="44"/>
      <c r="EF352" s="44"/>
      <c r="EG352" s="44"/>
    </row>
    <row r="353" spans="126:137">
      <c r="DV353" s="44"/>
      <c r="DW353" s="44"/>
      <c r="DX353" s="44"/>
      <c r="DY353" s="44"/>
      <c r="DZ353" s="44"/>
      <c r="EA353" s="44"/>
      <c r="EB353" s="44"/>
      <c r="EC353" s="44"/>
      <c r="ED353" s="44"/>
      <c r="EE353" s="44"/>
      <c r="EF353" s="44"/>
      <c r="EG353" s="44"/>
    </row>
    <row r="354" spans="126:137">
      <c r="DV354" s="44"/>
      <c r="DW354" s="44"/>
      <c r="DX354" s="44"/>
      <c r="DY354" s="44"/>
      <c r="DZ354" s="44"/>
      <c r="EA354" s="44"/>
      <c r="EB354" s="44"/>
      <c r="EC354" s="44"/>
      <c r="ED354" s="44"/>
      <c r="EE354" s="44"/>
      <c r="EF354" s="44"/>
      <c r="EG354" s="44"/>
    </row>
    <row r="355" spans="126:137">
      <c r="DV355" s="44"/>
      <c r="DW355" s="44"/>
      <c r="DX355" s="44"/>
      <c r="DY355" s="44"/>
      <c r="DZ355" s="44"/>
      <c r="EA355" s="44"/>
      <c r="EB355" s="44"/>
      <c r="EC355" s="44"/>
      <c r="ED355" s="44"/>
      <c r="EE355" s="44"/>
      <c r="EF355" s="44"/>
      <c r="EG355" s="44"/>
    </row>
    <row r="356" spans="126:137">
      <c r="DV356" s="44"/>
      <c r="DW356" s="44"/>
      <c r="DX356" s="44"/>
      <c r="DY356" s="44"/>
      <c r="DZ356" s="44"/>
      <c r="EA356" s="44"/>
      <c r="EB356" s="44"/>
      <c r="EC356" s="44"/>
      <c r="ED356" s="44"/>
      <c r="EE356" s="44"/>
      <c r="EF356" s="44"/>
      <c r="EG356" s="44"/>
    </row>
    <row r="357" spans="126:137">
      <c r="DV357" s="44"/>
      <c r="DW357" s="44"/>
      <c r="DX357" s="44"/>
      <c r="DY357" s="44"/>
      <c r="DZ357" s="44"/>
      <c r="EA357" s="44"/>
      <c r="EB357" s="44"/>
      <c r="EC357" s="44"/>
      <c r="ED357" s="44"/>
      <c r="EE357" s="44"/>
      <c r="EF357" s="44"/>
      <c r="EG357" s="44"/>
    </row>
    <row r="358" spans="126:137">
      <c r="DV358" s="44"/>
      <c r="DW358" s="44"/>
      <c r="DX358" s="44"/>
      <c r="DY358" s="44"/>
      <c r="DZ358" s="44"/>
      <c r="EA358" s="44"/>
      <c r="EB358" s="44"/>
      <c r="EC358" s="44"/>
      <c r="ED358" s="44"/>
      <c r="EE358" s="44"/>
      <c r="EF358" s="44"/>
      <c r="EG358" s="44"/>
    </row>
    <row r="359" spans="126:137">
      <c r="DV359" s="44"/>
      <c r="DW359" s="44"/>
      <c r="DX359" s="44"/>
      <c r="DY359" s="44"/>
      <c r="DZ359" s="44"/>
      <c r="EA359" s="44"/>
      <c r="EB359" s="44"/>
      <c r="EC359" s="44"/>
      <c r="ED359" s="44"/>
      <c r="EE359" s="44"/>
      <c r="EF359" s="44"/>
      <c r="EG359" s="44"/>
    </row>
    <row r="360" spans="126:137">
      <c r="DV360" s="44"/>
      <c r="DW360" s="44"/>
      <c r="DX360" s="44"/>
      <c r="DY360" s="44"/>
      <c r="DZ360" s="44"/>
      <c r="EA360" s="44"/>
      <c r="EB360" s="44"/>
      <c r="EC360" s="44"/>
      <c r="ED360" s="44"/>
      <c r="EE360" s="44"/>
      <c r="EF360" s="44"/>
      <c r="EG360" s="44"/>
    </row>
    <row r="361" spans="126:137">
      <c r="DV361" s="44"/>
      <c r="DW361" s="44"/>
      <c r="DX361" s="44"/>
      <c r="DY361" s="44"/>
      <c r="DZ361" s="44"/>
      <c r="EA361" s="44"/>
      <c r="EB361" s="44"/>
      <c r="EC361" s="44"/>
      <c r="ED361" s="44"/>
      <c r="EE361" s="44"/>
      <c r="EF361" s="44"/>
      <c r="EG361" s="44"/>
    </row>
    <row r="362" spans="126:137">
      <c r="DV362" s="44"/>
      <c r="DW362" s="44"/>
      <c r="DX362" s="44"/>
      <c r="DY362" s="44"/>
      <c r="DZ362" s="44"/>
      <c r="EA362" s="44"/>
      <c r="EB362" s="44"/>
      <c r="EC362" s="44"/>
      <c r="ED362" s="44"/>
      <c r="EE362" s="44"/>
      <c r="EF362" s="44"/>
      <c r="EG362" s="44"/>
    </row>
    <row r="363" spans="126:137">
      <c r="DV363" s="44"/>
      <c r="DW363" s="44"/>
      <c r="DX363" s="44"/>
      <c r="DY363" s="44"/>
      <c r="DZ363" s="44"/>
      <c r="EA363" s="44"/>
      <c r="EB363" s="44"/>
      <c r="EC363" s="44"/>
      <c r="ED363" s="44"/>
      <c r="EE363" s="44"/>
      <c r="EF363" s="44"/>
      <c r="EG363" s="44"/>
    </row>
    <row r="364" spans="126:137">
      <c r="DV364" s="44"/>
      <c r="DW364" s="44"/>
      <c r="DX364" s="44"/>
      <c r="DY364" s="44"/>
      <c r="DZ364" s="44"/>
      <c r="EA364" s="44"/>
      <c r="EB364" s="44"/>
      <c r="EC364" s="44"/>
      <c r="ED364" s="44"/>
      <c r="EE364" s="44"/>
      <c r="EF364" s="44"/>
      <c r="EG364" s="44"/>
    </row>
    <row r="365" spans="126:137">
      <c r="DV365" s="44"/>
      <c r="DW365" s="44"/>
      <c r="DX365" s="44"/>
      <c r="DY365" s="44"/>
      <c r="DZ365" s="44"/>
      <c r="EA365" s="44"/>
      <c r="EB365" s="44"/>
      <c r="EC365" s="44"/>
      <c r="ED365" s="44"/>
      <c r="EE365" s="44"/>
      <c r="EF365" s="44"/>
      <c r="EG365" s="44"/>
    </row>
    <row r="366" spans="126:137">
      <c r="DV366" s="44"/>
      <c r="DW366" s="44"/>
      <c r="DX366" s="44"/>
      <c r="DY366" s="44"/>
      <c r="DZ366" s="44"/>
      <c r="EA366" s="44"/>
      <c r="EB366" s="44"/>
      <c r="EC366" s="44"/>
      <c r="ED366" s="44"/>
      <c r="EE366" s="44"/>
      <c r="EF366" s="44"/>
      <c r="EG366" s="44"/>
    </row>
    <row r="367" spans="126:137">
      <c r="DV367" s="44"/>
      <c r="DW367" s="44"/>
      <c r="DX367" s="44"/>
      <c r="DY367" s="44"/>
      <c r="DZ367" s="44"/>
      <c r="EA367" s="44"/>
      <c r="EB367" s="44"/>
      <c r="EC367" s="44"/>
      <c r="ED367" s="44"/>
      <c r="EE367" s="44"/>
      <c r="EF367" s="44"/>
      <c r="EG367" s="44"/>
    </row>
    <row r="368" spans="126:137">
      <c r="DV368" s="44"/>
      <c r="DW368" s="44"/>
      <c r="DX368" s="44"/>
      <c r="DY368" s="44"/>
      <c r="DZ368" s="44"/>
      <c r="EA368" s="44"/>
      <c r="EB368" s="44"/>
      <c r="EC368" s="44"/>
      <c r="ED368" s="44"/>
      <c r="EE368" s="44"/>
      <c r="EF368" s="44"/>
      <c r="EG368" s="44"/>
    </row>
    <row r="369" spans="126:137">
      <c r="DV369" s="44"/>
      <c r="DW369" s="44"/>
      <c r="DX369" s="44"/>
      <c r="DY369" s="44"/>
      <c r="DZ369" s="44"/>
      <c r="EA369" s="44"/>
      <c r="EB369" s="44"/>
      <c r="EC369" s="44"/>
      <c r="ED369" s="44"/>
      <c r="EE369" s="44"/>
      <c r="EF369" s="44"/>
      <c r="EG369" s="44"/>
    </row>
    <row r="370" spans="126:137">
      <c r="DV370" s="44"/>
      <c r="DW370" s="44"/>
      <c r="DX370" s="44"/>
      <c r="DY370" s="44"/>
      <c r="DZ370" s="44"/>
      <c r="EA370" s="44"/>
      <c r="EB370" s="44"/>
      <c r="EC370" s="44"/>
      <c r="ED370" s="44"/>
      <c r="EE370" s="44"/>
      <c r="EF370" s="44"/>
      <c r="EG370" s="44"/>
    </row>
    <row r="371" spans="126:137">
      <c r="DV371" s="44"/>
      <c r="DW371" s="44"/>
      <c r="DX371" s="44"/>
      <c r="DY371" s="44"/>
      <c r="DZ371" s="44"/>
      <c r="EA371" s="44"/>
      <c r="EB371" s="44"/>
      <c r="EC371" s="44"/>
      <c r="ED371" s="44"/>
      <c r="EE371" s="44"/>
      <c r="EF371" s="44"/>
      <c r="EG371" s="44"/>
    </row>
    <row r="372" spans="126:137">
      <c r="DV372" s="44"/>
      <c r="DW372" s="44"/>
      <c r="DX372" s="44"/>
      <c r="DY372" s="44"/>
      <c r="DZ372" s="44"/>
      <c r="EA372" s="44"/>
      <c r="EB372" s="44"/>
      <c r="EC372" s="44"/>
      <c r="ED372" s="44"/>
      <c r="EE372" s="44"/>
      <c r="EF372" s="44"/>
      <c r="EG372" s="44"/>
    </row>
    <row r="373" spans="126:137">
      <c r="DV373" s="44"/>
      <c r="DW373" s="44"/>
      <c r="DX373" s="44"/>
      <c r="DY373" s="44"/>
      <c r="DZ373" s="44"/>
      <c r="EA373" s="44"/>
      <c r="EB373" s="44"/>
      <c r="EC373" s="44"/>
      <c r="ED373" s="44"/>
      <c r="EE373" s="44"/>
      <c r="EF373" s="44"/>
      <c r="EG373" s="44"/>
    </row>
    <row r="374" spans="126:137">
      <c r="DV374" s="44"/>
      <c r="DW374" s="44"/>
      <c r="DX374" s="44"/>
      <c r="DY374" s="44"/>
      <c r="DZ374" s="44"/>
      <c r="EA374" s="44"/>
      <c r="EB374" s="44"/>
      <c r="EC374" s="44"/>
      <c r="ED374" s="44"/>
      <c r="EE374" s="44"/>
      <c r="EF374" s="44"/>
      <c r="EG374" s="44"/>
    </row>
    <row r="375" spans="126:137">
      <c r="DV375" s="44"/>
      <c r="DW375" s="44"/>
      <c r="DX375" s="44"/>
      <c r="DY375" s="44"/>
      <c r="DZ375" s="44"/>
      <c r="EA375" s="44"/>
      <c r="EB375" s="44"/>
      <c r="EC375" s="44"/>
      <c r="ED375" s="44"/>
      <c r="EE375" s="44"/>
      <c r="EF375" s="44"/>
      <c r="EG375" s="44"/>
    </row>
    <row r="376" spans="126:137">
      <c r="DV376" s="44"/>
      <c r="DW376" s="44"/>
      <c r="DX376" s="44"/>
      <c r="DY376" s="44"/>
      <c r="DZ376" s="44"/>
      <c r="EA376" s="44"/>
      <c r="EB376" s="44"/>
      <c r="EC376" s="44"/>
      <c r="ED376" s="44"/>
      <c r="EE376" s="44"/>
      <c r="EF376" s="44"/>
      <c r="EG376" s="44"/>
    </row>
    <row r="377" spans="126:137">
      <c r="DV377" s="44"/>
      <c r="DW377" s="44"/>
      <c r="DX377" s="44"/>
      <c r="DY377" s="44"/>
      <c r="DZ377" s="44"/>
      <c r="EA377" s="44"/>
      <c r="EB377" s="44"/>
      <c r="EC377" s="44"/>
      <c r="ED377" s="44"/>
      <c r="EE377" s="44"/>
      <c r="EF377" s="44"/>
      <c r="EG377" s="44"/>
    </row>
    <row r="378" spans="126:137">
      <c r="DV378" s="44"/>
      <c r="DW378" s="44"/>
      <c r="DX378" s="44"/>
      <c r="DY378" s="44"/>
      <c r="DZ378" s="44"/>
      <c r="EA378" s="44"/>
      <c r="EB378" s="44"/>
      <c r="EC378" s="44"/>
      <c r="ED378" s="44"/>
      <c r="EE378" s="44"/>
      <c r="EF378" s="44"/>
      <c r="EG378" s="44"/>
    </row>
    <row r="379" spans="126:137">
      <c r="DV379" s="44"/>
      <c r="DW379" s="44"/>
      <c r="DX379" s="44"/>
      <c r="DY379" s="44"/>
      <c r="DZ379" s="44"/>
      <c r="EA379" s="44"/>
      <c r="EB379" s="44"/>
      <c r="EC379" s="44"/>
      <c r="ED379" s="44"/>
      <c r="EE379" s="44"/>
      <c r="EF379" s="44"/>
      <c r="EG379" s="44"/>
    </row>
    <row r="380" spans="126:137">
      <c r="DV380" s="44"/>
      <c r="DW380" s="44"/>
      <c r="DX380" s="44"/>
      <c r="DY380" s="44"/>
      <c r="DZ380" s="44"/>
      <c r="EA380" s="44"/>
      <c r="EB380" s="44"/>
      <c r="EC380" s="44"/>
      <c r="ED380" s="44"/>
      <c r="EE380" s="44"/>
      <c r="EF380" s="44"/>
      <c r="EG380" s="44"/>
    </row>
    <row r="381" spans="126:137">
      <c r="DV381" s="44"/>
      <c r="DW381" s="44"/>
      <c r="DX381" s="44"/>
      <c r="DY381" s="44"/>
      <c r="DZ381" s="44"/>
      <c r="EA381" s="44"/>
      <c r="EB381" s="44"/>
      <c r="EC381" s="44"/>
      <c r="ED381" s="44"/>
      <c r="EE381" s="44"/>
      <c r="EF381" s="44"/>
      <c r="EG381" s="44"/>
    </row>
    <row r="382" spans="126:137">
      <c r="DV382" s="44"/>
      <c r="DW382" s="44"/>
      <c r="DX382" s="44"/>
      <c r="DY382" s="44"/>
      <c r="DZ382" s="44"/>
      <c r="EA382" s="44"/>
      <c r="EB382" s="44"/>
      <c r="EC382" s="44"/>
      <c r="ED382" s="44"/>
      <c r="EE382" s="44"/>
      <c r="EF382" s="44"/>
      <c r="EG382" s="44"/>
    </row>
    <row r="383" spans="126:137">
      <c r="DV383" s="44"/>
      <c r="DW383" s="44"/>
      <c r="DX383" s="44"/>
      <c r="DY383" s="44"/>
      <c r="DZ383" s="44"/>
      <c r="EA383" s="44"/>
      <c r="EB383" s="44"/>
      <c r="EC383" s="44"/>
      <c r="ED383" s="44"/>
      <c r="EE383" s="44"/>
      <c r="EF383" s="44"/>
      <c r="EG383" s="44"/>
    </row>
    <row r="384" spans="126:137">
      <c r="DV384" s="44"/>
      <c r="DW384" s="44"/>
      <c r="DX384" s="44"/>
      <c r="DY384" s="44"/>
      <c r="DZ384" s="44"/>
      <c r="EA384" s="44"/>
      <c r="EB384" s="44"/>
      <c r="EC384" s="44"/>
      <c r="ED384" s="44"/>
      <c r="EE384" s="44"/>
      <c r="EF384" s="44"/>
      <c r="EG384" s="44"/>
    </row>
    <row r="385" spans="126:137">
      <c r="DV385" s="44"/>
      <c r="DW385" s="44"/>
      <c r="DX385" s="44"/>
      <c r="DY385" s="44"/>
      <c r="DZ385" s="44"/>
      <c r="EA385" s="44"/>
      <c r="EB385" s="44"/>
      <c r="EC385" s="44"/>
      <c r="ED385" s="44"/>
      <c r="EE385" s="44"/>
      <c r="EF385" s="44"/>
      <c r="EG385" s="44"/>
    </row>
    <row r="386" spans="126:137">
      <c r="DV386" s="44"/>
      <c r="DW386" s="44"/>
      <c r="DX386" s="44"/>
      <c r="DY386" s="44"/>
      <c r="DZ386" s="44"/>
      <c r="EA386" s="44"/>
      <c r="EB386" s="44"/>
      <c r="EC386" s="44"/>
      <c r="ED386" s="44"/>
      <c r="EE386" s="44"/>
      <c r="EF386" s="44"/>
      <c r="EG386" s="44"/>
    </row>
    <row r="387" spans="126:137">
      <c r="DV387" s="44"/>
      <c r="DW387" s="44"/>
      <c r="DX387" s="44"/>
      <c r="DY387" s="44"/>
      <c r="DZ387" s="44"/>
      <c r="EA387" s="44"/>
      <c r="EB387" s="44"/>
      <c r="EC387" s="44"/>
      <c r="ED387" s="44"/>
      <c r="EE387" s="44"/>
      <c r="EF387" s="44"/>
      <c r="EG387" s="44"/>
    </row>
    <row r="388" spans="126:137">
      <c r="DV388" s="44"/>
      <c r="DW388" s="44"/>
      <c r="DX388" s="44"/>
      <c r="DY388" s="44"/>
      <c r="DZ388" s="44"/>
      <c r="EA388" s="44"/>
      <c r="EB388" s="44"/>
      <c r="EC388" s="44"/>
      <c r="ED388" s="44"/>
      <c r="EE388" s="44"/>
      <c r="EF388" s="44"/>
      <c r="EG388" s="44"/>
    </row>
    <row r="389" spans="126:137">
      <c r="DV389" s="44"/>
      <c r="DW389" s="44"/>
      <c r="DX389" s="44"/>
      <c r="DY389" s="44"/>
      <c r="DZ389" s="44"/>
      <c r="EA389" s="44"/>
      <c r="EB389" s="44"/>
      <c r="EC389" s="44"/>
      <c r="ED389" s="44"/>
      <c r="EE389" s="44"/>
      <c r="EF389" s="44"/>
      <c r="EG389" s="44"/>
    </row>
    <row r="390" spans="126:137">
      <c r="DV390" s="44"/>
      <c r="DW390" s="44"/>
      <c r="DX390" s="44"/>
      <c r="DY390" s="44"/>
      <c r="DZ390" s="44"/>
      <c r="EA390" s="44"/>
      <c r="EB390" s="44"/>
      <c r="EC390" s="44"/>
      <c r="ED390" s="44"/>
      <c r="EE390" s="44"/>
      <c r="EF390" s="44"/>
      <c r="EG390" s="44"/>
    </row>
    <row r="391" spans="126:137">
      <c r="DV391" s="44"/>
      <c r="DW391" s="44"/>
      <c r="DX391" s="44"/>
      <c r="DY391" s="44"/>
      <c r="DZ391" s="44"/>
      <c r="EA391" s="44"/>
      <c r="EB391" s="44"/>
      <c r="EC391" s="44"/>
      <c r="ED391" s="44"/>
      <c r="EE391" s="44"/>
      <c r="EF391" s="44"/>
      <c r="EG391" s="44"/>
    </row>
    <row r="392" spans="126:137">
      <c r="DV392" s="44"/>
      <c r="DW392" s="44"/>
      <c r="DX392" s="44"/>
      <c r="DY392" s="44"/>
      <c r="DZ392" s="44"/>
      <c r="EA392" s="44"/>
      <c r="EB392" s="44"/>
      <c r="EC392" s="44"/>
      <c r="ED392" s="44"/>
      <c r="EE392" s="44"/>
      <c r="EF392" s="44"/>
      <c r="EG392" s="44"/>
    </row>
    <row r="393" spans="126:137">
      <c r="DV393" s="44"/>
      <c r="DW393" s="44"/>
      <c r="DX393" s="44"/>
      <c r="DY393" s="44"/>
      <c r="DZ393" s="44"/>
      <c r="EA393" s="44"/>
      <c r="EB393" s="44"/>
      <c r="EC393" s="44"/>
      <c r="ED393" s="44"/>
      <c r="EE393" s="44"/>
      <c r="EF393" s="44"/>
      <c r="EG393" s="44"/>
    </row>
    <row r="394" spans="126:137">
      <c r="DV394" s="44"/>
      <c r="DW394" s="44"/>
      <c r="DX394" s="44"/>
      <c r="DY394" s="44"/>
      <c r="DZ394" s="44"/>
      <c r="EA394" s="44"/>
      <c r="EB394" s="44"/>
      <c r="EC394" s="44"/>
      <c r="ED394" s="44"/>
      <c r="EE394" s="44"/>
      <c r="EF394" s="44"/>
      <c r="EG394" s="44"/>
    </row>
    <row r="395" spans="126:137">
      <c r="DV395" s="44"/>
      <c r="DW395" s="44"/>
      <c r="DX395" s="44"/>
      <c r="DY395" s="44"/>
      <c r="DZ395" s="44"/>
      <c r="EA395" s="44"/>
      <c r="EB395" s="44"/>
      <c r="EC395" s="44"/>
      <c r="ED395" s="44"/>
      <c r="EE395" s="44"/>
      <c r="EF395" s="44"/>
      <c r="EG395" s="44"/>
    </row>
    <row r="396" spans="126:137">
      <c r="DV396" s="44"/>
      <c r="DW396" s="44"/>
      <c r="DX396" s="44"/>
      <c r="DY396" s="44"/>
      <c r="DZ396" s="44"/>
      <c r="EA396" s="44"/>
      <c r="EB396" s="44"/>
      <c r="EC396" s="44"/>
      <c r="ED396" s="44"/>
      <c r="EE396" s="44"/>
      <c r="EF396" s="44"/>
      <c r="EG396" s="44"/>
    </row>
    <row r="397" spans="126:137">
      <c r="DV397" s="44"/>
      <c r="DW397" s="44"/>
      <c r="DX397" s="44"/>
      <c r="DY397" s="44"/>
      <c r="DZ397" s="44"/>
      <c r="EA397" s="44"/>
      <c r="EB397" s="44"/>
      <c r="EC397" s="44"/>
      <c r="ED397" s="44"/>
      <c r="EE397" s="44"/>
      <c r="EF397" s="44"/>
      <c r="EG397" s="44"/>
    </row>
    <row r="398" spans="126:137">
      <c r="DV398" s="44"/>
      <c r="DW398" s="44"/>
      <c r="DX398" s="44"/>
      <c r="DY398" s="44"/>
      <c r="DZ398" s="44"/>
      <c r="EA398" s="44"/>
      <c r="EB398" s="44"/>
      <c r="EC398" s="44"/>
      <c r="ED398" s="44"/>
      <c r="EE398" s="44"/>
      <c r="EF398" s="44"/>
      <c r="EG398" s="44"/>
    </row>
    <row r="399" spans="126:137">
      <c r="DV399" s="44"/>
      <c r="DW399" s="44"/>
      <c r="DX399" s="44"/>
      <c r="DY399" s="44"/>
      <c r="DZ399" s="44"/>
      <c r="EA399" s="44"/>
      <c r="EB399" s="44"/>
      <c r="EC399" s="44"/>
      <c r="ED399" s="44"/>
      <c r="EE399" s="44"/>
      <c r="EF399" s="44"/>
      <c r="EG399" s="44"/>
    </row>
    <row r="400" spans="126:137">
      <c r="DV400" s="44"/>
      <c r="DW400" s="44"/>
      <c r="DX400" s="44"/>
      <c r="DY400" s="44"/>
      <c r="DZ400" s="44"/>
      <c r="EA400" s="44"/>
      <c r="EB400" s="44"/>
      <c r="EC400" s="44"/>
      <c r="ED400" s="44"/>
      <c r="EE400" s="44"/>
      <c r="EF400" s="44"/>
      <c r="EG400" s="44"/>
    </row>
    <row r="401" spans="126:137">
      <c r="DV401" s="44"/>
      <c r="DW401" s="44"/>
      <c r="DX401" s="44"/>
      <c r="DY401" s="44"/>
      <c r="DZ401" s="44"/>
      <c r="EA401" s="44"/>
      <c r="EB401" s="44"/>
      <c r="EC401" s="44"/>
      <c r="ED401" s="44"/>
      <c r="EE401" s="44"/>
      <c r="EF401" s="44"/>
      <c r="EG401" s="44"/>
    </row>
    <row r="402" spans="126:137">
      <c r="DV402" s="44"/>
      <c r="DW402" s="44"/>
      <c r="DX402" s="44"/>
      <c r="DY402" s="44"/>
      <c r="DZ402" s="44"/>
      <c r="EA402" s="44"/>
      <c r="EB402" s="44"/>
      <c r="EC402" s="44"/>
      <c r="ED402" s="44"/>
      <c r="EE402" s="44"/>
      <c r="EF402" s="44"/>
      <c r="EG402" s="44"/>
    </row>
    <row r="403" spans="126:137">
      <c r="DV403" s="44"/>
      <c r="DW403" s="44"/>
      <c r="DX403" s="44"/>
      <c r="DY403" s="44"/>
      <c r="DZ403" s="44"/>
      <c r="EA403" s="44"/>
      <c r="EB403" s="44"/>
      <c r="EC403" s="44"/>
      <c r="ED403" s="44"/>
      <c r="EE403" s="44"/>
      <c r="EF403" s="44"/>
      <c r="EG403" s="44"/>
    </row>
    <row r="404" spans="126:137">
      <c r="DV404" s="44"/>
      <c r="DW404" s="44"/>
      <c r="DX404" s="44"/>
      <c r="DY404" s="44"/>
      <c r="DZ404" s="44"/>
      <c r="EA404" s="44"/>
      <c r="EB404" s="44"/>
      <c r="EC404" s="44"/>
      <c r="ED404" s="44"/>
      <c r="EE404" s="44"/>
      <c r="EF404" s="44"/>
      <c r="EG404" s="44"/>
    </row>
    <row r="405" spans="126:137">
      <c r="DV405" s="44"/>
      <c r="DW405" s="44"/>
      <c r="DX405" s="44"/>
      <c r="DY405" s="44"/>
      <c r="DZ405" s="44"/>
      <c r="EA405" s="44"/>
      <c r="EB405" s="44"/>
      <c r="EC405" s="44"/>
      <c r="ED405" s="44"/>
      <c r="EE405" s="44"/>
      <c r="EF405" s="44"/>
      <c r="EG405" s="44"/>
    </row>
    <row r="406" spans="126:137">
      <c r="DV406" s="44"/>
      <c r="DW406" s="44"/>
      <c r="DX406" s="44"/>
      <c r="DY406" s="44"/>
      <c r="DZ406" s="44"/>
      <c r="EA406" s="44"/>
      <c r="EB406" s="44"/>
      <c r="EC406" s="44"/>
      <c r="ED406" s="44"/>
      <c r="EE406" s="44"/>
      <c r="EF406" s="44"/>
      <c r="EG406" s="44"/>
    </row>
    <row r="407" spans="126:137">
      <c r="DV407" s="44"/>
      <c r="DW407" s="44"/>
      <c r="DX407" s="44"/>
      <c r="DY407" s="44"/>
      <c r="DZ407" s="44"/>
      <c r="EA407" s="44"/>
      <c r="EB407" s="44"/>
      <c r="EC407" s="44"/>
      <c r="ED407" s="44"/>
      <c r="EE407" s="44"/>
      <c r="EF407" s="44"/>
      <c r="EG407" s="44"/>
    </row>
    <row r="408" spans="126:137">
      <c r="DV408" s="44"/>
      <c r="DW408" s="44"/>
      <c r="DX408" s="44"/>
      <c r="DY408" s="44"/>
      <c r="DZ408" s="44"/>
      <c r="EA408" s="44"/>
      <c r="EB408" s="44"/>
      <c r="EC408" s="44"/>
      <c r="ED408" s="44"/>
      <c r="EE408" s="44"/>
      <c r="EF408" s="44"/>
      <c r="EG408" s="44"/>
    </row>
    <row r="409" spans="126:137">
      <c r="DV409" s="44"/>
      <c r="DW409" s="44"/>
      <c r="DX409" s="44"/>
      <c r="DY409" s="44"/>
      <c r="DZ409" s="44"/>
      <c r="EA409" s="44"/>
      <c r="EB409" s="44"/>
      <c r="EC409" s="44"/>
      <c r="ED409" s="44"/>
      <c r="EE409" s="44"/>
      <c r="EF409" s="44"/>
      <c r="EG409" s="44"/>
    </row>
    <row r="410" spans="126:137">
      <c r="DV410" s="44"/>
      <c r="DW410" s="44"/>
      <c r="DX410" s="44"/>
      <c r="DY410" s="44"/>
      <c r="DZ410" s="44"/>
      <c r="EA410" s="44"/>
      <c r="EB410" s="44"/>
      <c r="EC410" s="44"/>
      <c r="ED410" s="44"/>
      <c r="EE410" s="44"/>
      <c r="EF410" s="44"/>
      <c r="EG410" s="44"/>
    </row>
    <row r="411" spans="126:137">
      <c r="DV411" s="44"/>
      <c r="DW411" s="44"/>
      <c r="DX411" s="44"/>
      <c r="DY411" s="44"/>
      <c r="DZ411" s="44"/>
      <c r="EA411" s="44"/>
      <c r="EB411" s="44"/>
      <c r="EC411" s="44"/>
      <c r="ED411" s="44"/>
      <c r="EE411" s="44"/>
      <c r="EF411" s="44"/>
      <c r="EG411" s="44"/>
    </row>
    <row r="412" spans="126:137">
      <c r="DV412" s="44"/>
      <c r="DW412" s="44"/>
      <c r="DX412" s="44"/>
      <c r="DY412" s="44"/>
      <c r="DZ412" s="44"/>
      <c r="EA412" s="44"/>
      <c r="EB412" s="44"/>
      <c r="EC412" s="44"/>
      <c r="ED412" s="44"/>
      <c r="EE412" s="44"/>
      <c r="EF412" s="44"/>
      <c r="EG412" s="44"/>
    </row>
    <row r="413" spans="126:137">
      <c r="DV413" s="44"/>
      <c r="DW413" s="44"/>
      <c r="DX413" s="44"/>
      <c r="DY413" s="44"/>
      <c r="DZ413" s="44"/>
      <c r="EA413" s="44"/>
      <c r="EB413" s="44"/>
      <c r="EC413" s="44"/>
      <c r="ED413" s="44"/>
      <c r="EE413" s="44"/>
      <c r="EF413" s="44"/>
      <c r="EG413" s="44"/>
    </row>
    <row r="414" spans="126:137">
      <c r="DV414" s="44"/>
      <c r="DW414" s="44"/>
      <c r="DX414" s="44"/>
      <c r="DY414" s="44"/>
      <c r="DZ414" s="44"/>
      <c r="EA414" s="44"/>
      <c r="EB414" s="44"/>
      <c r="EC414" s="44"/>
      <c r="ED414" s="44"/>
      <c r="EE414" s="44"/>
      <c r="EF414" s="44"/>
      <c r="EG414" s="44"/>
    </row>
    <row r="415" spans="126:137">
      <c r="DV415" s="44"/>
      <c r="DW415" s="44"/>
      <c r="DX415" s="44"/>
      <c r="DY415" s="44"/>
      <c r="DZ415" s="44"/>
      <c r="EA415" s="44"/>
      <c r="EB415" s="44"/>
      <c r="EC415" s="44"/>
      <c r="ED415" s="44"/>
      <c r="EE415" s="44"/>
      <c r="EF415" s="44"/>
      <c r="EG415" s="44"/>
    </row>
    <row r="416" spans="126:137">
      <c r="DV416" s="44"/>
      <c r="DW416" s="44"/>
      <c r="DX416" s="44"/>
      <c r="DY416" s="44"/>
      <c r="DZ416" s="44"/>
      <c r="EA416" s="44"/>
      <c r="EB416" s="44"/>
      <c r="EC416" s="44"/>
      <c r="ED416" s="44"/>
      <c r="EE416" s="44"/>
      <c r="EF416" s="44"/>
      <c r="EG416" s="44"/>
    </row>
    <row r="417" spans="126:137">
      <c r="DV417" s="44"/>
      <c r="DW417" s="44"/>
      <c r="DX417" s="44"/>
      <c r="DY417" s="44"/>
      <c r="DZ417" s="44"/>
      <c r="EA417" s="44"/>
      <c r="EB417" s="44"/>
      <c r="EC417" s="44"/>
      <c r="ED417" s="44"/>
      <c r="EE417" s="44"/>
      <c r="EF417" s="44"/>
      <c r="EG417" s="44"/>
    </row>
    <row r="418" spans="126:137">
      <c r="DV418" s="44"/>
      <c r="DW418" s="44"/>
      <c r="DX418" s="44"/>
      <c r="DY418" s="44"/>
      <c r="DZ418" s="44"/>
      <c r="EA418" s="44"/>
      <c r="EB418" s="44"/>
      <c r="EC418" s="44"/>
      <c r="ED418" s="44"/>
      <c r="EE418" s="44"/>
      <c r="EF418" s="44"/>
      <c r="EG418" s="44"/>
    </row>
    <row r="419" spans="126:137">
      <c r="DV419" s="44"/>
      <c r="DW419" s="44"/>
      <c r="DX419" s="44"/>
      <c r="DY419" s="44"/>
      <c r="DZ419" s="44"/>
      <c r="EA419" s="44"/>
      <c r="EB419" s="44"/>
      <c r="EC419" s="44"/>
      <c r="ED419" s="44"/>
      <c r="EE419" s="44"/>
      <c r="EF419" s="44"/>
      <c r="EG419" s="44"/>
    </row>
    <row r="420" spans="126:137">
      <c r="DV420" s="44"/>
      <c r="DW420" s="44"/>
      <c r="DX420" s="44"/>
      <c r="DY420" s="44"/>
      <c r="DZ420" s="44"/>
      <c r="EA420" s="44"/>
      <c r="EB420" s="44"/>
      <c r="EC420" s="44"/>
      <c r="ED420" s="44"/>
      <c r="EE420" s="44"/>
      <c r="EF420" s="44"/>
      <c r="EG420" s="44"/>
    </row>
    <row r="421" spans="126:137">
      <c r="DV421" s="44"/>
      <c r="DW421" s="44"/>
      <c r="DX421" s="44"/>
      <c r="DY421" s="44"/>
      <c r="DZ421" s="44"/>
      <c r="EA421" s="44"/>
      <c r="EB421" s="44"/>
      <c r="EC421" s="44"/>
      <c r="ED421" s="44"/>
      <c r="EE421" s="44"/>
      <c r="EF421" s="44"/>
      <c r="EG421" s="44"/>
    </row>
    <row r="422" spans="126:137">
      <c r="DV422" s="44"/>
      <c r="DW422" s="44"/>
      <c r="DX422" s="44"/>
      <c r="DY422" s="44"/>
      <c r="DZ422" s="44"/>
      <c r="EA422" s="44"/>
      <c r="EB422" s="44"/>
      <c r="EC422" s="44"/>
      <c r="ED422" s="44"/>
      <c r="EE422" s="44"/>
      <c r="EF422" s="44"/>
      <c r="EG422" s="44"/>
    </row>
    <row r="423" spans="126:137">
      <c r="DV423" s="44"/>
      <c r="DW423" s="44"/>
      <c r="DX423" s="44"/>
      <c r="DY423" s="44"/>
      <c r="DZ423" s="44"/>
      <c r="EA423" s="44"/>
      <c r="EB423" s="44"/>
      <c r="EC423" s="44"/>
      <c r="ED423" s="44"/>
      <c r="EE423" s="44"/>
      <c r="EF423" s="44"/>
      <c r="EG423" s="44"/>
    </row>
    <row r="424" spans="126:137">
      <c r="DV424" s="44"/>
      <c r="DW424" s="44"/>
      <c r="DX424" s="44"/>
      <c r="DY424" s="44"/>
      <c r="DZ424" s="44"/>
      <c r="EA424" s="44"/>
      <c r="EB424" s="44"/>
      <c r="EC424" s="44"/>
      <c r="ED424" s="44"/>
      <c r="EE424" s="44"/>
      <c r="EF424" s="44"/>
      <c r="EG424" s="44"/>
    </row>
    <row r="425" spans="126:137">
      <c r="DV425" s="44"/>
      <c r="DW425" s="44"/>
      <c r="DX425" s="44"/>
      <c r="DY425" s="44"/>
      <c r="DZ425" s="44"/>
      <c r="EA425" s="44"/>
      <c r="EB425" s="44"/>
      <c r="EC425" s="44"/>
      <c r="ED425" s="44"/>
      <c r="EE425" s="44"/>
      <c r="EF425" s="44"/>
      <c r="EG425" s="44"/>
    </row>
    <row r="426" spans="126:137">
      <c r="DV426" s="44"/>
      <c r="DW426" s="44"/>
      <c r="DX426" s="44"/>
      <c r="DY426" s="44"/>
      <c r="DZ426" s="44"/>
      <c r="EA426" s="44"/>
      <c r="EB426" s="44"/>
      <c r="EC426" s="44"/>
      <c r="ED426" s="44"/>
      <c r="EE426" s="44"/>
      <c r="EF426" s="44"/>
      <c r="EG426" s="44"/>
    </row>
    <row r="427" spans="126:137">
      <c r="DV427" s="44"/>
      <c r="DW427" s="44"/>
      <c r="DX427" s="44"/>
      <c r="DY427" s="44"/>
      <c r="DZ427" s="44"/>
      <c r="EA427" s="44"/>
      <c r="EB427" s="44"/>
      <c r="EC427" s="44"/>
      <c r="ED427" s="44"/>
      <c r="EE427" s="44"/>
      <c r="EF427" s="44"/>
      <c r="EG427" s="44"/>
    </row>
    <row r="428" spans="126:137">
      <c r="DV428" s="44"/>
      <c r="DW428" s="44"/>
      <c r="DX428" s="44"/>
      <c r="DY428" s="44"/>
      <c r="DZ428" s="44"/>
      <c r="EA428" s="44"/>
      <c r="EB428" s="44"/>
      <c r="EC428" s="44"/>
      <c r="ED428" s="44"/>
      <c r="EE428" s="44"/>
      <c r="EF428" s="44"/>
      <c r="EG428" s="44"/>
    </row>
    <row r="429" spans="126:137">
      <c r="DV429" s="44"/>
      <c r="DW429" s="44"/>
      <c r="DX429" s="44"/>
      <c r="DY429" s="44"/>
      <c r="DZ429" s="44"/>
      <c r="EA429" s="44"/>
      <c r="EB429" s="44"/>
      <c r="EC429" s="44"/>
      <c r="ED429" s="44"/>
      <c r="EE429" s="44"/>
      <c r="EF429" s="44"/>
      <c r="EG429" s="44"/>
    </row>
    <row r="430" spans="126:137">
      <c r="DV430" s="44"/>
      <c r="DW430" s="44"/>
      <c r="DX430" s="44"/>
      <c r="DY430" s="44"/>
      <c r="DZ430" s="44"/>
      <c r="EA430" s="44"/>
      <c r="EB430" s="44"/>
      <c r="EC430" s="44"/>
      <c r="ED430" s="44"/>
      <c r="EE430" s="44"/>
      <c r="EF430" s="44"/>
      <c r="EG430" s="44"/>
    </row>
    <row r="431" spans="126:137">
      <c r="DV431" s="44"/>
      <c r="DW431" s="44"/>
      <c r="DX431" s="44"/>
      <c r="DY431" s="44"/>
      <c r="DZ431" s="44"/>
      <c r="EA431" s="44"/>
      <c r="EB431" s="44"/>
      <c r="EC431" s="44"/>
      <c r="ED431" s="44"/>
      <c r="EE431" s="44"/>
      <c r="EF431" s="44"/>
      <c r="EG431" s="44"/>
    </row>
    <row r="432" spans="126:137">
      <c r="DV432" s="44"/>
      <c r="DW432" s="44"/>
      <c r="DX432" s="44"/>
      <c r="DY432" s="44"/>
      <c r="DZ432" s="44"/>
      <c r="EA432" s="44"/>
      <c r="EB432" s="44"/>
      <c r="EC432" s="44"/>
      <c r="ED432" s="44"/>
      <c r="EE432" s="44"/>
      <c r="EF432" s="44"/>
      <c r="EG432" s="44"/>
    </row>
    <row r="433" spans="126:137">
      <c r="DV433" s="44"/>
      <c r="DW433" s="44"/>
      <c r="DX433" s="44"/>
      <c r="DY433" s="44"/>
      <c r="DZ433" s="44"/>
      <c r="EA433" s="44"/>
      <c r="EB433" s="44"/>
      <c r="EC433" s="44"/>
      <c r="ED433" s="44"/>
      <c r="EE433" s="44"/>
      <c r="EF433" s="44"/>
      <c r="EG433" s="44"/>
    </row>
    <row r="434" spans="126:137">
      <c r="DV434" s="44"/>
      <c r="DW434" s="44"/>
      <c r="DX434" s="44"/>
      <c r="DY434" s="44"/>
      <c r="DZ434" s="44"/>
      <c r="EA434" s="44"/>
      <c r="EB434" s="44"/>
      <c r="EC434" s="44"/>
      <c r="ED434" s="44"/>
      <c r="EE434" s="44"/>
      <c r="EF434" s="44"/>
      <c r="EG434" s="44"/>
    </row>
    <row r="435" spans="126:137">
      <c r="DV435" s="44"/>
      <c r="DW435" s="44"/>
      <c r="DX435" s="44"/>
      <c r="DY435" s="44"/>
      <c r="DZ435" s="44"/>
      <c r="EA435" s="44"/>
      <c r="EB435" s="44"/>
      <c r="EC435" s="44"/>
      <c r="ED435" s="44"/>
      <c r="EE435" s="44"/>
      <c r="EF435" s="44"/>
      <c r="EG435" s="44"/>
    </row>
    <row r="436" spans="126:137">
      <c r="DV436" s="44"/>
      <c r="DW436" s="44"/>
      <c r="DX436" s="44"/>
      <c r="DY436" s="44"/>
      <c r="DZ436" s="44"/>
      <c r="EA436" s="44"/>
      <c r="EB436" s="44"/>
      <c r="EC436" s="44"/>
      <c r="ED436" s="44"/>
      <c r="EE436" s="44"/>
      <c r="EF436" s="44"/>
      <c r="EG436" s="44"/>
    </row>
    <row r="437" spans="126:137">
      <c r="DV437" s="44"/>
      <c r="DW437" s="44"/>
      <c r="DX437" s="44"/>
      <c r="DY437" s="44"/>
      <c r="DZ437" s="44"/>
      <c r="EA437" s="44"/>
      <c r="EB437" s="44"/>
      <c r="EC437" s="44"/>
      <c r="ED437" s="44"/>
      <c r="EE437" s="44"/>
      <c r="EF437" s="44"/>
      <c r="EG437" s="44"/>
    </row>
    <row r="438" spans="126:137">
      <c r="DV438" s="44"/>
      <c r="DW438" s="44"/>
      <c r="DX438" s="44"/>
      <c r="DY438" s="44"/>
      <c r="DZ438" s="44"/>
      <c r="EA438" s="44"/>
      <c r="EB438" s="44"/>
      <c r="EC438" s="44"/>
      <c r="ED438" s="44"/>
      <c r="EE438" s="44"/>
      <c r="EF438" s="44"/>
      <c r="EG438" s="44"/>
    </row>
    <row r="439" spans="126:137">
      <c r="DV439" s="44"/>
      <c r="DW439" s="44"/>
      <c r="DX439" s="44"/>
      <c r="DY439" s="44"/>
      <c r="DZ439" s="44"/>
      <c r="EA439" s="44"/>
      <c r="EB439" s="44"/>
      <c r="EC439" s="44"/>
      <c r="ED439" s="44"/>
      <c r="EE439" s="44"/>
      <c r="EF439" s="44"/>
      <c r="EG439" s="44"/>
    </row>
    <row r="440" spans="126:137">
      <c r="DV440" s="44"/>
      <c r="DW440" s="44"/>
      <c r="DX440" s="44"/>
      <c r="DY440" s="44"/>
      <c r="DZ440" s="44"/>
      <c r="EA440" s="44"/>
      <c r="EB440" s="44"/>
      <c r="EC440" s="44"/>
      <c r="ED440" s="44"/>
      <c r="EE440" s="44"/>
      <c r="EF440" s="44"/>
      <c r="EG440" s="44"/>
    </row>
    <row r="441" spans="126:137">
      <c r="DV441" s="44"/>
      <c r="DW441" s="44"/>
      <c r="DX441" s="44"/>
      <c r="DY441" s="44"/>
      <c r="DZ441" s="44"/>
      <c r="EA441" s="44"/>
      <c r="EB441" s="44"/>
      <c r="EC441" s="44"/>
      <c r="ED441" s="44"/>
      <c r="EE441" s="44"/>
      <c r="EF441" s="44"/>
      <c r="EG441" s="44"/>
    </row>
    <row r="442" spans="126:137">
      <c r="DV442" s="44"/>
      <c r="DW442" s="44"/>
      <c r="DX442" s="44"/>
      <c r="DY442" s="44"/>
      <c r="DZ442" s="44"/>
      <c r="EA442" s="44"/>
      <c r="EB442" s="44"/>
      <c r="EC442" s="44"/>
      <c r="ED442" s="44"/>
      <c r="EE442" s="44"/>
      <c r="EF442" s="44"/>
      <c r="EG442" s="44"/>
    </row>
    <row r="443" spans="126:137">
      <c r="DV443" s="44"/>
      <c r="DW443" s="44"/>
      <c r="DX443" s="44"/>
      <c r="DY443" s="44"/>
      <c r="DZ443" s="44"/>
      <c r="EA443" s="44"/>
      <c r="EB443" s="44"/>
      <c r="EC443" s="44"/>
      <c r="ED443" s="44"/>
      <c r="EE443" s="44"/>
      <c r="EF443" s="44"/>
      <c r="EG443" s="44"/>
    </row>
    <row r="444" spans="126:137">
      <c r="DV444" s="44"/>
      <c r="DW444" s="44"/>
      <c r="DX444" s="44"/>
      <c r="DY444" s="44"/>
      <c r="DZ444" s="44"/>
      <c r="EA444" s="44"/>
      <c r="EB444" s="44"/>
      <c r="EC444" s="44"/>
      <c r="ED444" s="44"/>
      <c r="EE444" s="44"/>
      <c r="EF444" s="44"/>
      <c r="EG444" s="44"/>
    </row>
    <row r="445" spans="126:137">
      <c r="DV445" s="44"/>
      <c r="DW445" s="44"/>
      <c r="DX445" s="44"/>
      <c r="DY445" s="44"/>
      <c r="DZ445" s="44"/>
      <c r="EA445" s="44"/>
      <c r="EB445" s="44"/>
      <c r="EC445" s="44"/>
      <c r="ED445" s="44"/>
      <c r="EE445" s="44"/>
      <c r="EF445" s="44"/>
      <c r="EG445" s="44"/>
    </row>
    <row r="446" spans="126:137">
      <c r="DV446" s="44"/>
      <c r="DW446" s="44"/>
      <c r="DX446" s="44"/>
      <c r="DY446" s="44"/>
      <c r="DZ446" s="44"/>
      <c r="EA446" s="44"/>
      <c r="EB446" s="44"/>
      <c r="EC446" s="44"/>
      <c r="ED446" s="44"/>
      <c r="EE446" s="44"/>
      <c r="EF446" s="44"/>
      <c r="EG446" s="44"/>
    </row>
    <row r="447" spans="126:137">
      <c r="DV447" s="44"/>
      <c r="DW447" s="44"/>
      <c r="DX447" s="44"/>
      <c r="DY447" s="44"/>
      <c r="DZ447" s="44"/>
      <c r="EA447" s="44"/>
      <c r="EB447" s="44"/>
      <c r="EC447" s="44"/>
      <c r="ED447" s="44"/>
      <c r="EE447" s="44"/>
      <c r="EF447" s="44"/>
      <c r="EG447" s="44"/>
    </row>
    <row r="448" spans="126:137">
      <c r="DV448" s="44"/>
      <c r="DW448" s="44"/>
      <c r="DX448" s="44"/>
      <c r="DY448" s="44"/>
      <c r="DZ448" s="44"/>
      <c r="EA448" s="44"/>
      <c r="EB448" s="44"/>
      <c r="EC448" s="44"/>
      <c r="ED448" s="44"/>
      <c r="EE448" s="44"/>
      <c r="EF448" s="44"/>
      <c r="EG448" s="44"/>
    </row>
    <row r="449" spans="126:137">
      <c r="DV449" s="44"/>
      <c r="DW449" s="44"/>
      <c r="DX449" s="44"/>
      <c r="DY449" s="44"/>
      <c r="DZ449" s="44"/>
      <c r="EA449" s="44"/>
      <c r="EB449" s="44"/>
      <c r="EC449" s="44"/>
      <c r="ED449" s="44"/>
      <c r="EE449" s="44"/>
      <c r="EF449" s="44"/>
      <c r="EG449" s="44"/>
    </row>
    <row r="450" spans="126:137">
      <c r="DV450" s="44"/>
      <c r="DW450" s="44"/>
      <c r="DX450" s="44"/>
      <c r="DY450" s="44"/>
      <c r="DZ450" s="44"/>
      <c r="EA450" s="44"/>
      <c r="EB450" s="44"/>
      <c r="EC450" s="44"/>
      <c r="ED450" s="44"/>
      <c r="EE450" s="44"/>
      <c r="EF450" s="44"/>
      <c r="EG450" s="44"/>
    </row>
    <row r="451" spans="126:137">
      <c r="DV451" s="44"/>
      <c r="DW451" s="44"/>
      <c r="DX451" s="44"/>
      <c r="DY451" s="44"/>
      <c r="DZ451" s="44"/>
      <c r="EA451" s="44"/>
      <c r="EB451" s="44"/>
      <c r="EC451" s="44"/>
      <c r="ED451" s="44"/>
      <c r="EE451" s="44"/>
      <c r="EF451" s="44"/>
      <c r="EG451" s="44"/>
    </row>
    <row r="452" spans="126:137">
      <c r="DV452" s="44"/>
      <c r="DW452" s="44"/>
      <c r="DX452" s="44"/>
      <c r="DY452" s="44"/>
      <c r="DZ452" s="44"/>
      <c r="EA452" s="44"/>
      <c r="EB452" s="44"/>
      <c r="EC452" s="44"/>
      <c r="ED452" s="44"/>
      <c r="EE452" s="44"/>
      <c r="EF452" s="44"/>
      <c r="EG452" s="44"/>
    </row>
    <row r="453" spans="126:137">
      <c r="DV453" s="44"/>
      <c r="DW453" s="44"/>
      <c r="DX453" s="44"/>
      <c r="DY453" s="44"/>
      <c r="DZ453" s="44"/>
      <c r="EA453" s="44"/>
      <c r="EB453" s="44"/>
      <c r="EC453" s="44"/>
      <c r="ED453" s="44"/>
      <c r="EE453" s="44"/>
      <c r="EF453" s="44"/>
      <c r="EG453" s="44"/>
    </row>
    <row r="454" spans="126:137">
      <c r="DV454" s="44"/>
      <c r="DW454" s="44"/>
      <c r="DX454" s="44"/>
      <c r="DY454" s="44"/>
      <c r="DZ454" s="44"/>
      <c r="EA454" s="44"/>
      <c r="EB454" s="44"/>
      <c r="EC454" s="44"/>
      <c r="ED454" s="44"/>
      <c r="EE454" s="44"/>
      <c r="EF454" s="44"/>
      <c r="EG454" s="44"/>
    </row>
    <row r="455" spans="126:137">
      <c r="DV455" s="44"/>
      <c r="DW455" s="44"/>
      <c r="DX455" s="44"/>
      <c r="DY455" s="44"/>
      <c r="DZ455" s="44"/>
      <c r="EA455" s="44"/>
      <c r="EB455" s="44"/>
      <c r="EC455" s="44"/>
      <c r="ED455" s="44"/>
      <c r="EE455" s="44"/>
      <c r="EF455" s="44"/>
      <c r="EG455" s="44"/>
    </row>
    <row r="456" spans="126:137">
      <c r="DV456" s="44"/>
      <c r="DW456" s="44"/>
      <c r="DX456" s="44"/>
      <c r="DY456" s="44"/>
      <c r="DZ456" s="44"/>
      <c r="EA456" s="44"/>
      <c r="EB456" s="44"/>
      <c r="EC456" s="44"/>
      <c r="ED456" s="44"/>
      <c r="EE456" s="44"/>
      <c r="EF456" s="44"/>
      <c r="EG456" s="44"/>
    </row>
    <row r="457" spans="126:137">
      <c r="DV457" s="44"/>
      <c r="DW457" s="44"/>
      <c r="DX457" s="44"/>
      <c r="DY457" s="44"/>
      <c r="DZ457" s="44"/>
      <c r="EA457" s="44"/>
      <c r="EB457" s="44"/>
      <c r="EC457" s="44"/>
      <c r="ED457" s="44"/>
      <c r="EE457" s="44"/>
      <c r="EF457" s="44"/>
      <c r="EG457" s="44"/>
    </row>
    <row r="458" spans="126:137">
      <c r="DV458" s="44"/>
      <c r="DW458" s="44"/>
      <c r="DX458" s="44"/>
      <c r="DY458" s="44"/>
      <c r="DZ458" s="44"/>
      <c r="EA458" s="44"/>
      <c r="EB458" s="44"/>
      <c r="EC458" s="44"/>
      <c r="ED458" s="44"/>
      <c r="EE458" s="44"/>
      <c r="EF458" s="44"/>
      <c r="EG458" s="44"/>
    </row>
    <row r="459" spans="126:137">
      <c r="DV459" s="44"/>
      <c r="DW459" s="44"/>
      <c r="DX459" s="44"/>
      <c r="DY459" s="44"/>
      <c r="DZ459" s="44"/>
      <c r="EA459" s="44"/>
      <c r="EB459" s="44"/>
      <c r="EC459" s="44"/>
      <c r="ED459" s="44"/>
      <c r="EE459" s="44"/>
      <c r="EF459" s="44"/>
      <c r="EG459" s="44"/>
    </row>
    <row r="460" spans="126:137">
      <c r="DV460" s="44"/>
      <c r="DW460" s="44"/>
      <c r="DX460" s="44"/>
      <c r="DY460" s="44"/>
      <c r="DZ460" s="44"/>
      <c r="EA460" s="44"/>
      <c r="EB460" s="44"/>
      <c r="EC460" s="44"/>
      <c r="ED460" s="44"/>
      <c r="EE460" s="44"/>
      <c r="EF460" s="44"/>
      <c r="EG460" s="44"/>
    </row>
    <row r="461" spans="126:137">
      <c r="DV461" s="44"/>
      <c r="DW461" s="44"/>
      <c r="DX461" s="44"/>
      <c r="DY461" s="44"/>
      <c r="DZ461" s="44"/>
      <c r="EA461" s="44"/>
      <c r="EB461" s="44"/>
      <c r="EC461" s="44"/>
      <c r="ED461" s="44"/>
      <c r="EE461" s="44"/>
      <c r="EF461" s="44"/>
      <c r="EG461" s="44"/>
    </row>
    <row r="462" spans="126:137">
      <c r="DV462" s="44"/>
      <c r="DW462" s="44"/>
      <c r="DX462" s="44"/>
      <c r="DY462" s="44"/>
      <c r="DZ462" s="44"/>
      <c r="EA462" s="44"/>
      <c r="EB462" s="44"/>
      <c r="EC462" s="44"/>
      <c r="ED462" s="44"/>
      <c r="EE462" s="44"/>
      <c r="EF462" s="44"/>
      <c r="EG462" s="44"/>
    </row>
    <row r="463" spans="126:137">
      <c r="DV463" s="44"/>
      <c r="DW463" s="44"/>
      <c r="DX463" s="44"/>
      <c r="DY463" s="44"/>
      <c r="DZ463" s="44"/>
      <c r="EA463" s="44"/>
      <c r="EB463" s="44"/>
      <c r="EC463" s="44"/>
      <c r="ED463" s="44"/>
      <c r="EE463" s="44"/>
      <c r="EF463" s="44"/>
      <c r="EG463" s="44"/>
    </row>
    <row r="464" spans="126:137">
      <c r="DV464" s="44"/>
      <c r="DW464" s="44"/>
      <c r="DX464" s="44"/>
      <c r="DY464" s="44"/>
      <c r="DZ464" s="44"/>
      <c r="EA464" s="44"/>
      <c r="EB464" s="44"/>
      <c r="EC464" s="44"/>
      <c r="ED464" s="44"/>
      <c r="EE464" s="44"/>
      <c r="EF464" s="44"/>
      <c r="EG464" s="44"/>
    </row>
    <row r="465" spans="126:137">
      <c r="DV465" s="44"/>
      <c r="DW465" s="44"/>
      <c r="DX465" s="44"/>
      <c r="DY465" s="44"/>
      <c r="DZ465" s="44"/>
      <c r="EA465" s="44"/>
      <c r="EB465" s="44"/>
      <c r="EC465" s="44"/>
      <c r="ED465" s="44"/>
      <c r="EE465" s="44"/>
      <c r="EF465" s="44"/>
      <c r="EG465" s="44"/>
    </row>
    <row r="466" spans="126:137">
      <c r="DV466" s="44"/>
      <c r="DW466" s="44"/>
      <c r="DX466" s="44"/>
      <c r="DY466" s="44"/>
      <c r="DZ466" s="44"/>
      <c r="EA466" s="44"/>
      <c r="EB466" s="44"/>
      <c r="EC466" s="44"/>
      <c r="ED466" s="44"/>
      <c r="EE466" s="44"/>
      <c r="EF466" s="44"/>
      <c r="EG466" s="44"/>
    </row>
    <row r="467" spans="126:137">
      <c r="DV467" s="44"/>
      <c r="DW467" s="44"/>
      <c r="DX467" s="44"/>
      <c r="DY467" s="44"/>
      <c r="DZ467" s="44"/>
      <c r="EA467" s="44"/>
      <c r="EB467" s="44"/>
      <c r="EC467" s="44"/>
      <c r="ED467" s="44"/>
      <c r="EE467" s="44"/>
      <c r="EF467" s="44"/>
      <c r="EG467" s="44"/>
    </row>
    <row r="468" spans="126:137">
      <c r="DV468" s="44"/>
      <c r="DW468" s="44"/>
      <c r="DX468" s="44"/>
      <c r="DY468" s="44"/>
      <c r="DZ468" s="44"/>
      <c r="EA468" s="44"/>
      <c r="EB468" s="44"/>
      <c r="EC468" s="44"/>
      <c r="ED468" s="44"/>
      <c r="EE468" s="44"/>
      <c r="EF468" s="44"/>
      <c r="EG468" s="44"/>
    </row>
    <row r="469" spans="126:137">
      <c r="DV469" s="44"/>
      <c r="DW469" s="44"/>
      <c r="DX469" s="44"/>
      <c r="DY469" s="44"/>
      <c r="DZ469" s="44"/>
      <c r="EA469" s="44"/>
      <c r="EB469" s="44"/>
      <c r="EC469" s="44"/>
      <c r="ED469" s="44"/>
      <c r="EE469" s="44"/>
      <c r="EF469" s="44"/>
      <c r="EG469" s="44"/>
    </row>
    <row r="470" spans="126:137">
      <c r="DV470" s="44"/>
      <c r="DW470" s="44"/>
      <c r="DX470" s="44"/>
      <c r="DY470" s="44"/>
      <c r="DZ470" s="44"/>
      <c r="EA470" s="44"/>
      <c r="EB470" s="44"/>
      <c r="EC470" s="44"/>
      <c r="ED470" s="44"/>
      <c r="EE470" s="44"/>
      <c r="EF470" s="44"/>
      <c r="EG470" s="44"/>
    </row>
    <row r="471" spans="126:137">
      <c r="DV471" s="44"/>
      <c r="DW471" s="44"/>
      <c r="DX471" s="44"/>
      <c r="DY471" s="44"/>
      <c r="DZ471" s="44"/>
      <c r="EA471" s="44"/>
      <c r="EB471" s="44"/>
      <c r="EC471" s="44"/>
      <c r="ED471" s="44"/>
      <c r="EE471" s="44"/>
      <c r="EF471" s="44"/>
      <c r="EG471" s="44"/>
    </row>
    <row r="472" spans="126:137">
      <c r="DV472" s="44"/>
      <c r="DW472" s="44"/>
      <c r="DX472" s="44"/>
      <c r="DY472" s="44"/>
      <c r="DZ472" s="44"/>
      <c r="EA472" s="44"/>
      <c r="EB472" s="44"/>
      <c r="EC472" s="44"/>
      <c r="ED472" s="44"/>
      <c r="EE472" s="44"/>
      <c r="EF472" s="44"/>
      <c r="EG472" s="44"/>
    </row>
    <row r="473" spans="126:137">
      <c r="DV473" s="44"/>
      <c r="DW473" s="44"/>
      <c r="DX473" s="44"/>
      <c r="DY473" s="44"/>
      <c r="DZ473" s="44"/>
      <c r="EA473" s="44"/>
      <c r="EB473" s="44"/>
      <c r="EC473" s="44"/>
      <c r="ED473" s="44"/>
      <c r="EE473" s="44"/>
      <c r="EF473" s="44"/>
      <c r="EG473" s="44"/>
    </row>
    <row r="474" spans="126:137">
      <c r="DV474" s="44"/>
      <c r="DW474" s="44"/>
      <c r="DX474" s="44"/>
      <c r="DY474" s="44"/>
      <c r="DZ474" s="44"/>
      <c r="EA474" s="44"/>
      <c r="EB474" s="44"/>
      <c r="EC474" s="44"/>
      <c r="ED474" s="44"/>
      <c r="EE474" s="44"/>
      <c r="EF474" s="44"/>
      <c r="EG474" s="44"/>
    </row>
    <row r="475" spans="126:137">
      <c r="DV475" s="44"/>
      <c r="DW475" s="44"/>
      <c r="DX475" s="44"/>
      <c r="DY475" s="44"/>
      <c r="DZ475" s="44"/>
      <c r="EA475" s="44"/>
      <c r="EB475" s="44"/>
      <c r="EC475" s="44"/>
      <c r="ED475" s="44"/>
      <c r="EE475" s="44"/>
      <c r="EF475" s="44"/>
      <c r="EG475" s="44"/>
    </row>
    <row r="476" spans="126:137">
      <c r="DV476" s="44"/>
      <c r="DW476" s="44"/>
      <c r="DX476" s="44"/>
      <c r="DY476" s="44"/>
      <c r="DZ476" s="44"/>
      <c r="EA476" s="44"/>
      <c r="EB476" s="44"/>
      <c r="EC476" s="44"/>
      <c r="ED476" s="44"/>
      <c r="EE476" s="44"/>
      <c r="EF476" s="44"/>
      <c r="EG476" s="44"/>
    </row>
    <row r="477" spans="126:137">
      <c r="DV477" s="44"/>
      <c r="DW477" s="44"/>
      <c r="DX477" s="44"/>
      <c r="DY477" s="44"/>
      <c r="DZ477" s="44"/>
      <c r="EA477" s="44"/>
      <c r="EB477" s="44"/>
      <c r="EC477" s="44"/>
      <c r="ED477" s="44"/>
      <c r="EE477" s="44"/>
      <c r="EF477" s="44"/>
      <c r="EG477" s="44"/>
    </row>
    <row r="478" spans="126:137">
      <c r="DV478" s="44"/>
      <c r="DW478" s="44"/>
      <c r="DX478" s="44"/>
      <c r="DY478" s="44"/>
      <c r="DZ478" s="44"/>
      <c r="EA478" s="44"/>
      <c r="EB478" s="44"/>
      <c r="EC478" s="44"/>
      <c r="ED478" s="44"/>
      <c r="EE478" s="44"/>
      <c r="EF478" s="44"/>
      <c r="EG478" s="44"/>
    </row>
    <row r="479" spans="126:137">
      <c r="DV479" s="44"/>
      <c r="DW479" s="44"/>
      <c r="DX479" s="44"/>
      <c r="DY479" s="44"/>
      <c r="DZ479" s="44"/>
      <c r="EA479" s="44"/>
      <c r="EB479" s="44"/>
      <c r="EC479" s="44"/>
      <c r="ED479" s="44"/>
      <c r="EE479" s="44"/>
      <c r="EF479" s="44"/>
      <c r="EG479" s="44"/>
    </row>
    <row r="480" spans="126:137">
      <c r="DV480" s="44"/>
      <c r="DW480" s="44"/>
      <c r="DX480" s="44"/>
      <c r="DY480" s="44"/>
      <c r="DZ480" s="44"/>
      <c r="EA480" s="44"/>
      <c r="EB480" s="44"/>
      <c r="EC480" s="44"/>
      <c r="ED480" s="44"/>
      <c r="EE480" s="44"/>
      <c r="EF480" s="44"/>
      <c r="EG480" s="44"/>
    </row>
    <row r="481" spans="126:137">
      <c r="DV481" s="44"/>
      <c r="DW481" s="44"/>
      <c r="DX481" s="44"/>
      <c r="DY481" s="44"/>
      <c r="DZ481" s="44"/>
      <c r="EA481" s="44"/>
      <c r="EB481" s="44"/>
      <c r="EC481" s="44"/>
      <c r="ED481" s="44"/>
      <c r="EE481" s="44"/>
      <c r="EF481" s="44"/>
      <c r="EG481" s="44"/>
    </row>
    <row r="482" spans="126:137">
      <c r="DV482" s="44"/>
      <c r="DW482" s="44"/>
      <c r="DX482" s="44"/>
      <c r="DY482" s="44"/>
      <c r="DZ482" s="44"/>
      <c r="EA482" s="44"/>
      <c r="EB482" s="44"/>
      <c r="EC482" s="44"/>
      <c r="ED482" s="44"/>
      <c r="EE482" s="44"/>
      <c r="EF482" s="44"/>
      <c r="EG482" s="44"/>
    </row>
    <row r="483" spans="126:137">
      <c r="DV483" s="44"/>
      <c r="DW483" s="44"/>
      <c r="DX483" s="44"/>
      <c r="DY483" s="44"/>
      <c r="DZ483" s="44"/>
      <c r="EA483" s="44"/>
      <c r="EB483" s="44"/>
      <c r="EC483" s="44"/>
      <c r="ED483" s="44"/>
      <c r="EE483" s="44"/>
      <c r="EF483" s="44"/>
      <c r="EG483" s="44"/>
    </row>
    <row r="484" spans="126:137">
      <c r="DV484" s="44"/>
      <c r="DW484" s="44"/>
      <c r="DX484" s="44"/>
      <c r="DY484" s="44"/>
      <c r="DZ484" s="44"/>
      <c r="EA484" s="44"/>
      <c r="EB484" s="44"/>
      <c r="EC484" s="44"/>
      <c r="ED484" s="44"/>
      <c r="EE484" s="44"/>
      <c r="EF484" s="44"/>
      <c r="EG484" s="44"/>
    </row>
    <row r="485" spans="126:137">
      <c r="DV485" s="44"/>
      <c r="DW485" s="44"/>
      <c r="DX485" s="44"/>
      <c r="DY485" s="44"/>
      <c r="DZ485" s="44"/>
      <c r="EA485" s="44"/>
      <c r="EB485" s="44"/>
      <c r="EC485" s="44"/>
      <c r="ED485" s="44"/>
      <c r="EE485" s="44"/>
      <c r="EF485" s="44"/>
      <c r="EG485" s="44"/>
    </row>
    <row r="486" spans="126:137">
      <c r="DV486" s="44"/>
      <c r="DW486" s="44"/>
      <c r="DX486" s="44"/>
      <c r="DY486" s="44"/>
      <c r="DZ486" s="44"/>
      <c r="EA486" s="44"/>
      <c r="EB486" s="44"/>
      <c r="EC486" s="44"/>
      <c r="ED486" s="44"/>
      <c r="EE486" s="44"/>
      <c r="EF486" s="44"/>
      <c r="EG486" s="44"/>
    </row>
    <row r="487" spans="126:137">
      <c r="DV487" s="44"/>
      <c r="DW487" s="44"/>
      <c r="DX487" s="44"/>
      <c r="DY487" s="44"/>
      <c r="DZ487" s="44"/>
      <c r="EA487" s="44"/>
      <c r="EB487" s="44"/>
      <c r="EC487" s="44"/>
      <c r="ED487" s="44"/>
      <c r="EE487" s="44"/>
      <c r="EF487" s="44"/>
      <c r="EG487" s="44"/>
    </row>
    <row r="488" spans="126:137">
      <c r="DV488" s="44"/>
      <c r="DW488" s="44"/>
      <c r="DX488" s="44"/>
      <c r="DY488" s="44"/>
      <c r="DZ488" s="44"/>
      <c r="EA488" s="44"/>
      <c r="EB488" s="44"/>
      <c r="EC488" s="44"/>
      <c r="ED488" s="44"/>
      <c r="EE488" s="44"/>
      <c r="EF488" s="44"/>
      <c r="EG488" s="44"/>
    </row>
    <row r="489" spans="126:137">
      <c r="DV489" s="44"/>
      <c r="DW489" s="44"/>
      <c r="DX489" s="44"/>
      <c r="DY489" s="44"/>
      <c r="DZ489" s="44"/>
      <c r="EA489" s="44"/>
      <c r="EB489" s="44"/>
      <c r="EC489" s="44"/>
      <c r="ED489" s="44"/>
      <c r="EE489" s="44"/>
      <c r="EF489" s="44"/>
      <c r="EG489" s="44"/>
    </row>
    <row r="490" spans="126:137">
      <c r="DV490" s="44"/>
      <c r="DW490" s="44"/>
      <c r="DX490" s="44"/>
      <c r="DY490" s="44"/>
      <c r="DZ490" s="44"/>
      <c r="EA490" s="44"/>
      <c r="EB490" s="44"/>
      <c r="EC490" s="44"/>
      <c r="ED490" s="44"/>
      <c r="EE490" s="44"/>
      <c r="EF490" s="44"/>
      <c r="EG490" s="44"/>
    </row>
    <row r="491" spans="126:137">
      <c r="DV491" s="44"/>
      <c r="DW491" s="44"/>
      <c r="DX491" s="44"/>
      <c r="DY491" s="44"/>
      <c r="DZ491" s="44"/>
      <c r="EA491" s="44"/>
      <c r="EB491" s="44"/>
      <c r="EC491" s="44"/>
      <c r="ED491" s="44"/>
      <c r="EE491" s="44"/>
      <c r="EF491" s="44"/>
      <c r="EG491" s="44"/>
    </row>
    <row r="492" spans="126:137">
      <c r="DV492" s="44"/>
      <c r="DW492" s="44"/>
      <c r="DX492" s="44"/>
      <c r="DY492" s="44"/>
      <c r="DZ492" s="44"/>
      <c r="EA492" s="44"/>
      <c r="EB492" s="44"/>
      <c r="EC492" s="44"/>
      <c r="ED492" s="44"/>
      <c r="EE492" s="44"/>
      <c r="EF492" s="44"/>
      <c r="EG492" s="44"/>
    </row>
    <row r="493" spans="126:137">
      <c r="DV493" s="44"/>
      <c r="DW493" s="44"/>
      <c r="DX493" s="44"/>
      <c r="DY493" s="44"/>
      <c r="DZ493" s="44"/>
      <c r="EA493" s="44"/>
      <c r="EB493" s="44"/>
      <c r="EC493" s="44"/>
      <c r="ED493" s="44"/>
      <c r="EE493" s="44"/>
      <c r="EF493" s="44"/>
      <c r="EG493" s="44"/>
    </row>
    <row r="494" spans="126:137">
      <c r="DV494" s="44"/>
      <c r="DW494" s="44"/>
      <c r="DX494" s="44"/>
      <c r="DY494" s="44"/>
      <c r="DZ494" s="44"/>
      <c r="EA494" s="44"/>
      <c r="EB494" s="44"/>
      <c r="EC494" s="44"/>
      <c r="ED494" s="44"/>
      <c r="EE494" s="44"/>
      <c r="EF494" s="44"/>
      <c r="EG494" s="44"/>
    </row>
    <row r="495" spans="126:137">
      <c r="DV495" s="44"/>
      <c r="DW495" s="44"/>
      <c r="DX495" s="44"/>
      <c r="DY495" s="44"/>
      <c r="DZ495" s="44"/>
      <c r="EA495" s="44"/>
      <c r="EB495" s="44"/>
      <c r="EC495" s="44"/>
      <c r="ED495" s="44"/>
      <c r="EE495" s="44"/>
      <c r="EF495" s="44"/>
      <c r="EG495" s="44"/>
    </row>
    <row r="496" spans="126:137">
      <c r="DV496" s="44"/>
      <c r="DW496" s="44"/>
      <c r="DX496" s="44"/>
      <c r="DY496" s="44"/>
      <c r="DZ496" s="44"/>
      <c r="EA496" s="44"/>
      <c r="EB496" s="44"/>
      <c r="EC496" s="44"/>
      <c r="ED496" s="44"/>
      <c r="EE496" s="44"/>
      <c r="EF496" s="44"/>
      <c r="EG496" s="44"/>
    </row>
    <row r="497" spans="126:137">
      <c r="DV497" s="44"/>
      <c r="DW497" s="44"/>
      <c r="DX497" s="44"/>
      <c r="DY497" s="44"/>
      <c r="DZ497" s="44"/>
      <c r="EA497" s="44"/>
      <c r="EB497" s="44"/>
      <c r="EC497" s="44"/>
      <c r="ED497" s="44"/>
      <c r="EE497" s="44"/>
      <c r="EF497" s="44"/>
      <c r="EG497" s="44"/>
    </row>
    <row r="498" spans="126:137">
      <c r="DV498" s="44"/>
      <c r="DW498" s="44"/>
      <c r="DX498" s="44"/>
      <c r="DY498" s="44"/>
      <c r="DZ498" s="44"/>
      <c r="EA498" s="44"/>
      <c r="EB498" s="44"/>
      <c r="EC498" s="44"/>
      <c r="ED498" s="44"/>
      <c r="EE498" s="44"/>
      <c r="EF498" s="44"/>
      <c r="EG498" s="44"/>
    </row>
    <row r="499" spans="126:137">
      <c r="DV499" s="44"/>
      <c r="DW499" s="44"/>
      <c r="DX499" s="44"/>
      <c r="DY499" s="44"/>
      <c r="DZ499" s="44"/>
      <c r="EA499" s="44"/>
      <c r="EB499" s="44"/>
      <c r="EC499" s="44"/>
      <c r="ED499" s="44"/>
      <c r="EE499" s="44"/>
      <c r="EF499" s="44"/>
      <c r="EG499" s="44"/>
    </row>
    <row r="500" spans="126:137">
      <c r="DV500" s="44"/>
      <c r="DW500" s="44"/>
      <c r="DX500" s="44"/>
      <c r="DY500" s="44"/>
      <c r="DZ500" s="44"/>
      <c r="EA500" s="44"/>
      <c r="EB500" s="44"/>
      <c r="EC500" s="44"/>
      <c r="ED500" s="44"/>
      <c r="EE500" s="44"/>
      <c r="EF500" s="44"/>
      <c r="EG500" s="44"/>
    </row>
    <row r="501" spans="126:137">
      <c r="DV501" s="44"/>
      <c r="DW501" s="44"/>
      <c r="DX501" s="44"/>
      <c r="DY501" s="44"/>
      <c r="DZ501" s="44"/>
      <c r="EA501" s="44"/>
      <c r="EB501" s="44"/>
      <c r="EC501" s="44"/>
      <c r="ED501" s="44"/>
      <c r="EE501" s="44"/>
      <c r="EF501" s="44"/>
      <c r="EG501" s="44"/>
    </row>
    <row r="502" spans="126:137">
      <c r="DV502" s="44"/>
      <c r="DW502" s="44"/>
      <c r="DX502" s="44"/>
      <c r="DY502" s="44"/>
      <c r="DZ502" s="44"/>
      <c r="EA502" s="44"/>
      <c r="EB502" s="44"/>
      <c r="EC502" s="44"/>
      <c r="ED502" s="44"/>
      <c r="EE502" s="44"/>
      <c r="EF502" s="44"/>
      <c r="EG502" s="44"/>
    </row>
    <row r="503" spans="126:137">
      <c r="DV503" s="44"/>
      <c r="DW503" s="44"/>
      <c r="DX503" s="44"/>
      <c r="DY503" s="44"/>
      <c r="DZ503" s="44"/>
      <c r="EA503" s="44"/>
      <c r="EB503" s="44"/>
      <c r="EC503" s="44"/>
      <c r="ED503" s="44"/>
      <c r="EE503" s="44"/>
      <c r="EF503" s="44"/>
      <c r="EG503" s="44"/>
    </row>
    <row r="504" spans="126:137">
      <c r="DV504" s="44"/>
      <c r="DW504" s="44"/>
      <c r="DX504" s="44"/>
      <c r="DY504" s="44"/>
      <c r="DZ504" s="44"/>
      <c r="EA504" s="44"/>
      <c r="EB504" s="44"/>
      <c r="EC504" s="44"/>
      <c r="ED504" s="44"/>
      <c r="EE504" s="44"/>
      <c r="EF504" s="44"/>
      <c r="EG504" s="44"/>
    </row>
    <row r="505" spans="126:137">
      <c r="DV505" s="44"/>
      <c r="DW505" s="44"/>
      <c r="DX505" s="44"/>
      <c r="DY505" s="44"/>
      <c r="DZ505" s="44"/>
      <c r="EA505" s="44"/>
      <c r="EB505" s="44"/>
      <c r="EC505" s="44"/>
      <c r="ED505" s="44"/>
      <c r="EE505" s="44"/>
      <c r="EF505" s="44"/>
      <c r="EG505" s="44"/>
    </row>
    <row r="506" spans="126:137">
      <c r="DV506" s="44"/>
      <c r="DW506" s="44"/>
      <c r="DX506" s="44"/>
      <c r="DY506" s="44"/>
      <c r="DZ506" s="44"/>
      <c r="EA506" s="44"/>
      <c r="EB506" s="44"/>
      <c r="EC506" s="44"/>
      <c r="ED506" s="44"/>
      <c r="EE506" s="44"/>
      <c r="EF506" s="44"/>
      <c r="EG506" s="44"/>
    </row>
    <row r="507" spans="126:137">
      <c r="DV507" s="44"/>
      <c r="DW507" s="44"/>
      <c r="DX507" s="44"/>
      <c r="DY507" s="44"/>
      <c r="DZ507" s="44"/>
      <c r="EA507" s="44"/>
      <c r="EB507" s="44"/>
      <c r="EC507" s="44"/>
      <c r="ED507" s="44"/>
      <c r="EE507" s="44"/>
      <c r="EF507" s="44"/>
      <c r="EG507" s="44"/>
    </row>
    <row r="508" spans="126:137">
      <c r="DV508" s="44"/>
      <c r="DW508" s="44"/>
      <c r="DX508" s="44"/>
      <c r="DY508" s="44"/>
      <c r="DZ508" s="44"/>
      <c r="EA508" s="44"/>
      <c r="EB508" s="44"/>
      <c r="EC508" s="44"/>
      <c r="ED508" s="44"/>
      <c r="EE508" s="44"/>
      <c r="EF508" s="44"/>
      <c r="EG508" s="44"/>
    </row>
    <row r="509" spans="126:137">
      <c r="DV509" s="44"/>
      <c r="DW509" s="44"/>
      <c r="DX509" s="44"/>
      <c r="DY509" s="44"/>
      <c r="DZ509" s="44"/>
      <c r="EA509" s="44"/>
      <c r="EB509" s="44"/>
      <c r="EC509" s="44"/>
      <c r="ED509" s="44"/>
      <c r="EE509" s="44"/>
      <c r="EF509" s="44"/>
      <c r="EG509" s="44"/>
    </row>
    <row r="510" spans="126:137">
      <c r="DV510" s="44"/>
      <c r="DW510" s="44"/>
      <c r="DX510" s="44"/>
      <c r="DY510" s="44"/>
      <c r="DZ510" s="44"/>
      <c r="EA510" s="44"/>
      <c r="EB510" s="44"/>
      <c r="EC510" s="44"/>
      <c r="ED510" s="44"/>
      <c r="EE510" s="44"/>
      <c r="EF510" s="44"/>
      <c r="EG510" s="44"/>
    </row>
    <row r="511" spans="126:137">
      <c r="DV511" s="44"/>
      <c r="DW511" s="44"/>
      <c r="DX511" s="44"/>
      <c r="DY511" s="44"/>
      <c r="DZ511" s="44"/>
      <c r="EA511" s="44"/>
      <c r="EB511" s="44"/>
      <c r="EC511" s="44"/>
      <c r="ED511" s="44"/>
      <c r="EE511" s="44"/>
      <c r="EF511" s="44"/>
      <c r="EG511" s="44"/>
    </row>
    <row r="512" spans="126:137">
      <c r="DV512" s="44"/>
      <c r="DW512" s="44"/>
      <c r="DX512" s="44"/>
      <c r="DY512" s="44"/>
      <c r="DZ512" s="44"/>
      <c r="EA512" s="44"/>
      <c r="EB512" s="44"/>
      <c r="EC512" s="44"/>
      <c r="ED512" s="44"/>
      <c r="EE512" s="44"/>
      <c r="EF512" s="44"/>
      <c r="EG512" s="44"/>
    </row>
    <row r="513" spans="126:137">
      <c r="DV513" s="44"/>
      <c r="DW513" s="44"/>
      <c r="DX513" s="44"/>
      <c r="DY513" s="44"/>
      <c r="DZ513" s="44"/>
      <c r="EA513" s="44"/>
      <c r="EB513" s="44"/>
      <c r="EC513" s="44"/>
      <c r="ED513" s="44"/>
      <c r="EE513" s="44"/>
      <c r="EF513" s="44"/>
      <c r="EG513" s="44"/>
    </row>
    <row r="514" spans="126:137">
      <c r="DV514" s="44"/>
      <c r="DW514" s="44"/>
      <c r="DX514" s="44"/>
      <c r="DY514" s="44"/>
      <c r="DZ514" s="44"/>
      <c r="EA514" s="44"/>
      <c r="EB514" s="44"/>
      <c r="EC514" s="44"/>
      <c r="ED514" s="44"/>
      <c r="EE514" s="44"/>
      <c r="EF514" s="44"/>
      <c r="EG514" s="44"/>
    </row>
    <row r="515" spans="126:137">
      <c r="DV515" s="44"/>
      <c r="DW515" s="44"/>
      <c r="DX515" s="44"/>
      <c r="DY515" s="44"/>
      <c r="DZ515" s="44"/>
      <c r="EA515" s="44"/>
      <c r="EB515" s="44"/>
      <c r="EC515" s="44"/>
      <c r="ED515" s="44"/>
      <c r="EE515" s="44"/>
      <c r="EF515" s="44"/>
      <c r="EG515" s="44"/>
    </row>
    <row r="516" spans="126:137">
      <c r="DV516" s="44"/>
      <c r="DW516" s="44"/>
      <c r="DX516" s="44"/>
      <c r="DY516" s="44"/>
      <c r="DZ516" s="44"/>
      <c r="EA516" s="44"/>
      <c r="EB516" s="44"/>
      <c r="EC516" s="44"/>
      <c r="ED516" s="44"/>
      <c r="EE516" s="44"/>
      <c r="EF516" s="44"/>
      <c r="EG516" s="44"/>
    </row>
    <row r="517" spans="126:137">
      <c r="DV517" s="44"/>
      <c r="DW517" s="44"/>
      <c r="DX517" s="44"/>
      <c r="DY517" s="44"/>
      <c r="DZ517" s="44"/>
      <c r="EA517" s="44"/>
      <c r="EB517" s="44"/>
      <c r="EC517" s="44"/>
      <c r="ED517" s="44"/>
      <c r="EE517" s="44"/>
      <c r="EF517" s="44"/>
      <c r="EG517" s="44"/>
    </row>
    <row r="518" spans="126:137">
      <c r="DV518" s="44"/>
      <c r="DW518" s="44"/>
      <c r="DX518" s="44"/>
      <c r="DY518" s="44"/>
      <c r="DZ518" s="44"/>
      <c r="EA518" s="44"/>
      <c r="EB518" s="44"/>
      <c r="EC518" s="44"/>
      <c r="ED518" s="44"/>
      <c r="EE518" s="44"/>
      <c r="EF518" s="44"/>
      <c r="EG518" s="44"/>
    </row>
    <row r="519" spans="126:137">
      <c r="DV519" s="44"/>
      <c r="DW519" s="44"/>
      <c r="DX519" s="44"/>
      <c r="DY519" s="44"/>
      <c r="DZ519" s="44"/>
      <c r="EA519" s="44"/>
      <c r="EB519" s="44"/>
      <c r="EC519" s="44"/>
      <c r="ED519" s="44"/>
      <c r="EE519" s="44"/>
      <c r="EF519" s="44"/>
      <c r="EG519" s="44"/>
    </row>
    <row r="520" spans="126:137">
      <c r="DV520" s="44"/>
      <c r="DW520" s="44"/>
      <c r="DX520" s="44"/>
      <c r="DY520" s="44"/>
      <c r="DZ520" s="44"/>
      <c r="EA520" s="44"/>
      <c r="EB520" s="44"/>
      <c r="EC520" s="44"/>
      <c r="ED520" s="44"/>
      <c r="EE520" s="44"/>
      <c r="EF520" s="44"/>
      <c r="EG520" s="44"/>
    </row>
    <row r="521" spans="126:137">
      <c r="DV521" s="44"/>
      <c r="DW521" s="44"/>
      <c r="DX521" s="44"/>
      <c r="DY521" s="44"/>
      <c r="DZ521" s="44"/>
      <c r="EA521" s="44"/>
      <c r="EB521" s="44"/>
      <c r="EC521" s="44"/>
      <c r="ED521" s="44"/>
      <c r="EE521" s="44"/>
      <c r="EF521" s="44"/>
      <c r="EG521" s="44"/>
    </row>
    <row r="522" spans="126:137">
      <c r="DV522" s="44"/>
      <c r="DW522" s="44"/>
      <c r="DX522" s="44"/>
      <c r="DY522" s="44"/>
      <c r="DZ522" s="44"/>
      <c r="EA522" s="44"/>
      <c r="EB522" s="44"/>
      <c r="EC522" s="44"/>
      <c r="ED522" s="44"/>
      <c r="EE522" s="44"/>
      <c r="EF522" s="44"/>
      <c r="EG522" s="44"/>
    </row>
    <row r="523" spans="126:137">
      <c r="DV523" s="44"/>
      <c r="DW523" s="44"/>
      <c r="DX523" s="44"/>
      <c r="DY523" s="44"/>
      <c r="DZ523" s="44"/>
      <c r="EA523" s="44"/>
      <c r="EB523" s="44"/>
      <c r="EC523" s="44"/>
      <c r="ED523" s="44"/>
      <c r="EE523" s="44"/>
      <c r="EF523" s="44"/>
      <c r="EG523" s="44"/>
    </row>
    <row r="524" spans="126:137">
      <c r="DV524" s="44"/>
      <c r="DW524" s="44"/>
      <c r="DX524" s="44"/>
      <c r="DY524" s="44"/>
      <c r="DZ524" s="44"/>
      <c r="EA524" s="44"/>
      <c r="EB524" s="44"/>
      <c r="EC524" s="44"/>
      <c r="ED524" s="44"/>
      <c r="EE524" s="44"/>
      <c r="EF524" s="44"/>
      <c r="EG524" s="44"/>
    </row>
    <row r="525" spans="126:137">
      <c r="DV525" s="44"/>
      <c r="DW525" s="44"/>
      <c r="DX525" s="44"/>
      <c r="DY525" s="44"/>
      <c r="DZ525" s="44"/>
      <c r="EA525" s="44"/>
      <c r="EB525" s="44"/>
      <c r="EC525" s="44"/>
      <c r="ED525" s="44"/>
      <c r="EE525" s="44"/>
      <c r="EF525" s="44"/>
      <c r="EG525" s="44"/>
    </row>
    <row r="526" spans="126:137">
      <c r="DV526" s="44"/>
      <c r="DW526" s="44"/>
      <c r="DX526" s="44"/>
      <c r="DY526" s="44"/>
      <c r="DZ526" s="44"/>
      <c r="EA526" s="44"/>
      <c r="EB526" s="44"/>
      <c r="EC526" s="44"/>
      <c r="ED526" s="44"/>
      <c r="EE526" s="44"/>
      <c r="EF526" s="44"/>
      <c r="EG526" s="44"/>
    </row>
    <row r="527" spans="126:137">
      <c r="DV527" s="44"/>
      <c r="DW527" s="44"/>
      <c r="DX527" s="44"/>
      <c r="DY527" s="44"/>
      <c r="DZ527" s="44"/>
      <c r="EA527" s="44"/>
      <c r="EB527" s="44"/>
      <c r="EC527" s="44"/>
      <c r="ED527" s="44"/>
      <c r="EE527" s="44"/>
      <c r="EF527" s="44"/>
      <c r="EG527" s="44"/>
    </row>
    <row r="528" spans="126:137">
      <c r="DV528" s="44"/>
      <c r="DW528" s="44"/>
      <c r="DX528" s="44"/>
      <c r="DY528" s="44"/>
      <c r="DZ528" s="44"/>
      <c r="EA528" s="44"/>
      <c r="EB528" s="44"/>
      <c r="EC528" s="44"/>
      <c r="ED528" s="44"/>
      <c r="EE528" s="44"/>
      <c r="EF528" s="44"/>
      <c r="EG528" s="44"/>
    </row>
    <row r="529" spans="126:137">
      <c r="DV529" s="44"/>
      <c r="DW529" s="44"/>
      <c r="DX529" s="44"/>
      <c r="DY529" s="44"/>
      <c r="DZ529" s="44"/>
      <c r="EA529" s="44"/>
      <c r="EB529" s="44"/>
      <c r="EC529" s="44"/>
      <c r="ED529" s="44"/>
      <c r="EE529" s="44"/>
      <c r="EF529" s="44"/>
      <c r="EG529" s="44"/>
    </row>
    <row r="530" spans="126:137">
      <c r="DV530" s="44"/>
      <c r="DW530" s="44"/>
      <c r="DX530" s="44"/>
      <c r="DY530" s="44"/>
      <c r="DZ530" s="44"/>
      <c r="EA530" s="44"/>
      <c r="EB530" s="44"/>
      <c r="EC530" s="44"/>
      <c r="ED530" s="44"/>
      <c r="EE530" s="44"/>
      <c r="EF530" s="44"/>
      <c r="EG530" s="44"/>
    </row>
    <row r="531" spans="126:137">
      <c r="DV531" s="44"/>
      <c r="DW531" s="44"/>
      <c r="DX531" s="44"/>
      <c r="DY531" s="44"/>
      <c r="DZ531" s="44"/>
      <c r="EA531" s="44"/>
      <c r="EB531" s="44"/>
      <c r="EC531" s="44"/>
      <c r="ED531" s="44"/>
      <c r="EE531" s="44"/>
      <c r="EF531" s="44"/>
      <c r="EG531" s="44"/>
    </row>
    <row r="532" spans="126:137">
      <c r="DV532" s="44"/>
      <c r="DW532" s="44"/>
      <c r="DX532" s="44"/>
      <c r="DY532" s="44"/>
      <c r="DZ532" s="44"/>
      <c r="EA532" s="44"/>
      <c r="EB532" s="44"/>
      <c r="EC532" s="44"/>
      <c r="ED532" s="44"/>
      <c r="EE532" s="44"/>
      <c r="EF532" s="44"/>
      <c r="EG532" s="44"/>
    </row>
    <row r="533" spans="126:137">
      <c r="DV533" s="44"/>
      <c r="DW533" s="44"/>
      <c r="DX533" s="44"/>
      <c r="DY533" s="44"/>
      <c r="DZ533" s="44"/>
      <c r="EA533" s="44"/>
      <c r="EB533" s="44"/>
      <c r="EC533" s="44"/>
      <c r="ED533" s="44"/>
      <c r="EE533" s="44"/>
      <c r="EF533" s="44"/>
      <c r="EG533" s="44"/>
    </row>
    <row r="534" spans="126:137">
      <c r="DV534" s="44"/>
      <c r="DW534" s="44"/>
      <c r="DX534" s="44"/>
      <c r="DY534" s="44"/>
      <c r="DZ534" s="44"/>
      <c r="EA534" s="44"/>
      <c r="EB534" s="44"/>
      <c r="EC534" s="44"/>
      <c r="ED534" s="44"/>
      <c r="EE534" s="44"/>
      <c r="EF534" s="44"/>
      <c r="EG534" s="44"/>
    </row>
    <row r="535" spans="126:137">
      <c r="DV535" s="44"/>
      <c r="DW535" s="44"/>
      <c r="DX535" s="44"/>
      <c r="DY535" s="44"/>
      <c r="DZ535" s="44"/>
      <c r="EA535" s="44"/>
      <c r="EB535" s="44"/>
      <c r="EC535" s="44"/>
      <c r="ED535" s="44"/>
      <c r="EE535" s="44"/>
      <c r="EF535" s="44"/>
      <c r="EG535" s="44"/>
    </row>
    <row r="536" spans="126:137">
      <c r="DV536" s="44"/>
      <c r="DW536" s="44"/>
      <c r="DX536" s="44"/>
      <c r="DY536" s="44"/>
      <c r="DZ536" s="44"/>
      <c r="EA536" s="44"/>
      <c r="EB536" s="44"/>
      <c r="EC536" s="44"/>
      <c r="ED536" s="44"/>
      <c r="EE536" s="44"/>
      <c r="EF536" s="44"/>
      <c r="EG536" s="44"/>
    </row>
    <row r="537" spans="126:137">
      <c r="DV537" s="44"/>
      <c r="DW537" s="44"/>
      <c r="DX537" s="44"/>
      <c r="DY537" s="44"/>
      <c r="DZ537" s="44"/>
      <c r="EA537" s="44"/>
      <c r="EB537" s="44"/>
      <c r="EC537" s="44"/>
      <c r="ED537" s="44"/>
      <c r="EE537" s="44"/>
      <c r="EF537" s="44"/>
      <c r="EG537" s="44"/>
    </row>
    <row r="538" spans="126:137">
      <c r="DV538" s="44"/>
      <c r="DW538" s="44"/>
      <c r="DX538" s="44"/>
      <c r="DY538" s="44"/>
      <c r="DZ538" s="44"/>
      <c r="EA538" s="44"/>
      <c r="EB538" s="44"/>
      <c r="EC538" s="44"/>
      <c r="ED538" s="44"/>
      <c r="EE538" s="44"/>
      <c r="EF538" s="44"/>
      <c r="EG538" s="44"/>
    </row>
    <row r="539" spans="126:137">
      <c r="DV539" s="44"/>
      <c r="DW539" s="44"/>
      <c r="DX539" s="44"/>
      <c r="DY539" s="44"/>
      <c r="DZ539" s="44"/>
      <c r="EA539" s="44"/>
      <c r="EB539" s="44"/>
      <c r="EC539" s="44"/>
      <c r="ED539" s="44"/>
      <c r="EE539" s="44"/>
      <c r="EF539" s="44"/>
      <c r="EG539" s="44"/>
    </row>
    <row r="540" spans="126:137">
      <c r="DV540" s="44"/>
      <c r="DW540" s="44"/>
      <c r="DX540" s="44"/>
      <c r="DY540" s="44"/>
      <c r="DZ540" s="44"/>
      <c r="EA540" s="44"/>
      <c r="EB540" s="44"/>
      <c r="EC540" s="44"/>
      <c r="ED540" s="44"/>
      <c r="EE540" s="44"/>
      <c r="EF540" s="44"/>
      <c r="EG540" s="44"/>
    </row>
    <row r="541" spans="126:137">
      <c r="DV541" s="44"/>
      <c r="DW541" s="44"/>
      <c r="DX541" s="44"/>
      <c r="DY541" s="44"/>
      <c r="DZ541" s="44"/>
      <c r="EA541" s="44"/>
      <c r="EB541" s="44"/>
      <c r="EC541" s="44"/>
      <c r="ED541" s="44"/>
      <c r="EE541" s="44"/>
      <c r="EF541" s="44"/>
      <c r="EG541" s="44"/>
    </row>
    <row r="542" spans="126:137">
      <c r="DV542" s="44"/>
      <c r="DW542" s="44"/>
      <c r="DX542" s="44"/>
      <c r="DY542" s="44"/>
      <c r="DZ542" s="44"/>
      <c r="EA542" s="44"/>
      <c r="EB542" s="44"/>
      <c r="EC542" s="44"/>
      <c r="ED542" s="44"/>
      <c r="EE542" s="44"/>
      <c r="EF542" s="44"/>
      <c r="EG542" s="44"/>
    </row>
    <row r="543" spans="126:137">
      <c r="DV543" s="44"/>
      <c r="DW543" s="44"/>
      <c r="DX543" s="44"/>
      <c r="DY543" s="44"/>
      <c r="DZ543" s="44"/>
      <c r="EA543" s="44"/>
      <c r="EB543" s="44"/>
      <c r="EC543" s="44"/>
      <c r="ED543" s="44"/>
      <c r="EE543" s="44"/>
      <c r="EF543" s="44"/>
      <c r="EG543" s="44"/>
    </row>
    <row r="544" spans="126:137">
      <c r="DV544" s="44"/>
      <c r="DW544" s="44"/>
      <c r="DX544" s="44"/>
      <c r="DY544" s="44"/>
      <c r="DZ544" s="44"/>
      <c r="EA544" s="44"/>
      <c r="EB544" s="44"/>
      <c r="EC544" s="44"/>
      <c r="ED544" s="44"/>
      <c r="EE544" s="44"/>
      <c r="EF544" s="44"/>
      <c r="EG544" s="44"/>
    </row>
    <row r="545" spans="126:137">
      <c r="DV545" s="44"/>
      <c r="DW545" s="44"/>
      <c r="DX545" s="44"/>
      <c r="DY545" s="44"/>
      <c r="DZ545" s="44"/>
      <c r="EA545" s="44"/>
      <c r="EB545" s="44"/>
      <c r="EC545" s="44"/>
      <c r="ED545" s="44"/>
      <c r="EE545" s="44"/>
      <c r="EF545" s="44"/>
      <c r="EG545" s="44"/>
    </row>
    <row r="546" spans="126:137">
      <c r="DV546" s="44"/>
      <c r="DW546" s="44"/>
      <c r="DX546" s="44"/>
      <c r="DY546" s="44"/>
      <c r="DZ546" s="44"/>
      <c r="EA546" s="44"/>
      <c r="EB546" s="44"/>
      <c r="EC546" s="44"/>
      <c r="ED546" s="44"/>
      <c r="EE546" s="44"/>
      <c r="EF546" s="44"/>
      <c r="EG546" s="44"/>
    </row>
    <row r="547" spans="126:137">
      <c r="DV547" s="44"/>
      <c r="DW547" s="44"/>
      <c r="DX547" s="44"/>
      <c r="DY547" s="44"/>
      <c r="DZ547" s="44"/>
      <c r="EA547" s="44"/>
      <c r="EB547" s="44"/>
      <c r="EC547" s="44"/>
      <c r="ED547" s="44"/>
      <c r="EE547" s="44"/>
      <c r="EF547" s="44"/>
      <c r="EG547" s="44"/>
    </row>
    <row r="548" spans="126:137">
      <c r="DV548" s="44"/>
      <c r="DW548" s="44"/>
      <c r="DX548" s="44"/>
      <c r="DY548" s="44"/>
      <c r="DZ548" s="44"/>
      <c r="EA548" s="44"/>
      <c r="EB548" s="44"/>
      <c r="EC548" s="44"/>
      <c r="ED548" s="44"/>
      <c r="EE548" s="44"/>
      <c r="EF548" s="44"/>
      <c r="EG548" s="44"/>
    </row>
    <row r="549" spans="126:137">
      <c r="DV549" s="44"/>
      <c r="DW549" s="44"/>
      <c r="DX549" s="44"/>
      <c r="DY549" s="44"/>
      <c r="DZ549" s="44"/>
      <c r="EA549" s="44"/>
      <c r="EB549" s="44"/>
      <c r="EC549" s="44"/>
      <c r="ED549" s="44"/>
      <c r="EE549" s="44"/>
      <c r="EF549" s="44"/>
      <c r="EG549" s="44"/>
    </row>
    <row r="550" spans="126:137">
      <c r="DV550" s="44"/>
      <c r="DW550" s="44"/>
      <c r="DX550" s="44"/>
      <c r="DY550" s="44"/>
      <c r="DZ550" s="44"/>
      <c r="EA550" s="44"/>
      <c r="EB550" s="44"/>
      <c r="EC550" s="44"/>
      <c r="ED550" s="44"/>
      <c r="EE550" s="44"/>
      <c r="EF550" s="44"/>
      <c r="EG550" s="44"/>
    </row>
    <row r="551" spans="126:137">
      <c r="DV551" s="44"/>
      <c r="DW551" s="44"/>
      <c r="DX551" s="44"/>
      <c r="DY551" s="44"/>
      <c r="DZ551" s="44"/>
      <c r="EA551" s="44"/>
      <c r="EB551" s="44"/>
      <c r="EC551" s="44"/>
      <c r="ED551" s="44"/>
      <c r="EE551" s="44"/>
      <c r="EF551" s="44"/>
      <c r="EG551" s="44"/>
    </row>
    <row r="552" spans="126:137">
      <c r="DV552" s="44"/>
      <c r="DW552" s="44"/>
      <c r="DX552" s="44"/>
      <c r="DY552" s="44"/>
      <c r="DZ552" s="44"/>
      <c r="EA552" s="44"/>
      <c r="EB552" s="44"/>
      <c r="EC552" s="44"/>
      <c r="ED552" s="44"/>
      <c r="EE552" s="44"/>
      <c r="EF552" s="44"/>
      <c r="EG552" s="44"/>
    </row>
    <row r="553" spans="126:137">
      <c r="DV553" s="44"/>
      <c r="DW553" s="44"/>
      <c r="DX553" s="44"/>
      <c r="DY553" s="44"/>
      <c r="DZ553" s="44"/>
      <c r="EA553" s="44"/>
      <c r="EB553" s="44"/>
      <c r="EC553" s="44"/>
      <c r="ED553" s="44"/>
      <c r="EE553" s="44"/>
      <c r="EF553" s="44"/>
      <c r="EG553" s="44"/>
    </row>
    <row r="554" spans="126:137">
      <c r="DV554" s="44"/>
      <c r="DW554" s="44"/>
      <c r="DX554" s="44"/>
      <c r="DY554" s="44"/>
      <c r="DZ554" s="44"/>
      <c r="EA554" s="44"/>
      <c r="EB554" s="44"/>
      <c r="EC554" s="44"/>
      <c r="ED554" s="44"/>
      <c r="EE554" s="44"/>
      <c r="EF554" s="44"/>
      <c r="EG554" s="44"/>
    </row>
    <row r="555" spans="126:137">
      <c r="DV555" s="44"/>
      <c r="DW555" s="44"/>
      <c r="DX555" s="44"/>
      <c r="DY555" s="44"/>
      <c r="DZ555" s="44"/>
      <c r="EA555" s="44"/>
      <c r="EB555" s="44"/>
      <c r="EC555" s="44"/>
      <c r="ED555" s="44"/>
      <c r="EE555" s="44"/>
      <c r="EF555" s="44"/>
      <c r="EG555" s="44"/>
    </row>
    <row r="556" spans="126:137">
      <c r="DV556" s="44"/>
      <c r="DW556" s="44"/>
      <c r="DX556" s="44"/>
      <c r="DY556" s="44"/>
      <c r="DZ556" s="44"/>
      <c r="EA556" s="44"/>
      <c r="EB556" s="44"/>
      <c r="EC556" s="44"/>
      <c r="ED556" s="44"/>
      <c r="EE556" s="44"/>
      <c r="EF556" s="44"/>
      <c r="EG556" s="44"/>
    </row>
    <row r="557" spans="126:137">
      <c r="DV557" s="44"/>
      <c r="DW557" s="44"/>
      <c r="DX557" s="44"/>
      <c r="DY557" s="44"/>
      <c r="DZ557" s="44"/>
      <c r="EA557" s="44"/>
      <c r="EB557" s="44"/>
      <c r="EC557" s="44"/>
      <c r="ED557" s="44"/>
      <c r="EE557" s="44"/>
      <c r="EF557" s="44"/>
      <c r="EG557" s="44"/>
    </row>
    <row r="558" spans="126:137">
      <c r="DV558" s="44"/>
      <c r="DW558" s="44"/>
      <c r="DX558" s="44"/>
      <c r="DY558" s="44"/>
      <c r="DZ558" s="44"/>
      <c r="EA558" s="44"/>
      <c r="EB558" s="44"/>
      <c r="EC558" s="44"/>
      <c r="ED558" s="44"/>
      <c r="EE558" s="44"/>
      <c r="EF558" s="44"/>
      <c r="EG558" s="44"/>
    </row>
    <row r="559" spans="126:137">
      <c r="DV559" s="44"/>
      <c r="DW559" s="44"/>
      <c r="DX559" s="44"/>
      <c r="DY559" s="44"/>
      <c r="DZ559" s="44"/>
      <c r="EA559" s="44"/>
      <c r="EB559" s="44"/>
      <c r="EC559" s="44"/>
      <c r="ED559" s="44"/>
      <c r="EE559" s="44"/>
      <c r="EF559" s="44"/>
      <c r="EG559" s="44"/>
    </row>
    <row r="560" spans="126:137">
      <c r="DV560" s="44"/>
      <c r="DW560" s="44"/>
      <c r="DX560" s="44"/>
      <c r="DY560" s="44"/>
      <c r="DZ560" s="44"/>
      <c r="EA560" s="44"/>
      <c r="EB560" s="44"/>
      <c r="EC560" s="44"/>
      <c r="ED560" s="44"/>
      <c r="EE560" s="44"/>
      <c r="EF560" s="44"/>
      <c r="EG560" s="44"/>
    </row>
    <row r="561" spans="126:137">
      <c r="DV561" s="44"/>
      <c r="DW561" s="44"/>
      <c r="DX561" s="44"/>
      <c r="DY561" s="44"/>
      <c r="DZ561" s="44"/>
      <c r="EA561" s="44"/>
      <c r="EB561" s="44"/>
      <c r="EC561" s="44"/>
      <c r="ED561" s="44"/>
      <c r="EE561" s="44"/>
      <c r="EF561" s="44"/>
      <c r="EG561" s="44"/>
    </row>
    <row r="562" spans="126:137">
      <c r="DV562" s="44"/>
      <c r="DW562" s="44"/>
      <c r="DX562" s="44"/>
      <c r="DY562" s="44"/>
      <c r="DZ562" s="44"/>
      <c r="EA562" s="44"/>
      <c r="EB562" s="44"/>
      <c r="EC562" s="44"/>
      <c r="ED562" s="44"/>
      <c r="EE562" s="44"/>
      <c r="EF562" s="44"/>
      <c r="EG562" s="44"/>
    </row>
    <row r="563" spans="126:137">
      <c r="DV563" s="44"/>
      <c r="DW563" s="44"/>
      <c r="DX563" s="44"/>
      <c r="DY563" s="44"/>
      <c r="DZ563" s="44"/>
      <c r="EA563" s="44"/>
      <c r="EB563" s="44"/>
      <c r="EC563" s="44"/>
      <c r="ED563" s="44"/>
      <c r="EE563" s="44"/>
      <c r="EF563" s="44"/>
      <c r="EG563" s="44"/>
    </row>
  </sheetData>
  <autoFilter ref="A1:H214"/>
  <mergeCells count="50">
    <mergeCell ref="B7:B9"/>
    <mergeCell ref="B11:B12"/>
    <mergeCell ref="A1:C1"/>
    <mergeCell ref="A2:H2"/>
    <mergeCell ref="D3:G3"/>
    <mergeCell ref="B5:C5"/>
    <mergeCell ref="A6:C6"/>
    <mergeCell ref="A3:A4"/>
    <mergeCell ref="B3:B4"/>
    <mergeCell ref="A188:C188"/>
    <mergeCell ref="A207:C207"/>
    <mergeCell ref="B117:B120"/>
    <mergeCell ref="B122:B125"/>
    <mergeCell ref="B129:B130"/>
    <mergeCell ref="B131:B134"/>
    <mergeCell ref="B42:B44"/>
    <mergeCell ref="A115:C115"/>
    <mergeCell ref="A138:C138"/>
    <mergeCell ref="A149:C149"/>
    <mergeCell ref="A179:C179"/>
    <mergeCell ref="A59:C59"/>
    <mergeCell ref="B171:B174"/>
    <mergeCell ref="B175:B176"/>
    <mergeCell ref="B45:B46"/>
    <mergeCell ref="B47:B51"/>
    <mergeCell ref="B52:B53"/>
    <mergeCell ref="B54:B55"/>
    <mergeCell ref="B60:B93"/>
    <mergeCell ref="B94:B114"/>
    <mergeCell ref="B14:B22"/>
    <mergeCell ref="B25:B27"/>
    <mergeCell ref="B28:B29"/>
    <mergeCell ref="B32:B37"/>
    <mergeCell ref="B38:B41"/>
    <mergeCell ref="B208:B214"/>
    <mergeCell ref="C3:C4"/>
    <mergeCell ref="H3:H4"/>
    <mergeCell ref="B139:B141"/>
    <mergeCell ref="B142:B144"/>
    <mergeCell ref="B145:B146"/>
    <mergeCell ref="B147:B148"/>
    <mergeCell ref="B181:B183"/>
    <mergeCell ref="B184:B185"/>
    <mergeCell ref="B189:B194"/>
    <mergeCell ref="B195:B197"/>
    <mergeCell ref="B198:B203"/>
    <mergeCell ref="B204:B206"/>
    <mergeCell ref="B136:B137"/>
    <mergeCell ref="B150:B167"/>
    <mergeCell ref="B168:B170"/>
  </mergeCells>
  <phoneticPr fontId="16" type="noConversion"/>
  <printOptions horizontalCentered="1"/>
  <pageMargins left="0.39370078740157483" right="0.39370078740157483" top="0.51181102362204722" bottom="0.55118110236220474" header="0.27559055118110237" footer="0.31496062992125984"/>
  <pageSetup paperSize="9" orientation="portrait" r:id="rId1"/>
  <headerFooter alignWithMargins="0">
    <oddFooter>&amp;C&amp;"宋体"&amp;11第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14"/>
  <sheetViews>
    <sheetView zoomScale="70" zoomScaleSheetLayoutView="100" workbookViewId="0">
      <pane ySplit="6" topLeftCell="A66" activePane="bottomLeft" state="frozen"/>
      <selection pane="bottomLeft" activeCell="J76" sqref="J76"/>
    </sheetView>
  </sheetViews>
  <sheetFormatPr defaultRowHeight="5.65" customHeight="1"/>
  <cols>
    <col min="1" max="1" width="5.125" style="11" customWidth="1"/>
    <col min="2" max="2" width="7.75" style="11" customWidth="1"/>
    <col min="3" max="3" width="22.5" style="11" customWidth="1"/>
    <col min="4" max="4" width="25.625" style="11" customWidth="1"/>
    <col min="5" max="5" width="12.125" style="12" customWidth="1"/>
    <col min="6" max="6" width="10.5" style="12" customWidth="1"/>
    <col min="7" max="7" width="9" style="12" customWidth="1"/>
    <col min="8" max="8" width="10.625" style="12" customWidth="1"/>
    <col min="9" max="9" width="10" style="12" customWidth="1"/>
    <col min="10" max="10" width="12.125" style="12" customWidth="1"/>
    <col min="11" max="12" width="9" style="12" customWidth="1"/>
    <col min="13" max="13" width="7.125" style="12" customWidth="1"/>
    <col min="14" max="14" width="10.125" style="13" customWidth="1"/>
    <col min="15" max="15" width="9" style="13" customWidth="1"/>
    <col min="16" max="16" width="24" style="13" customWidth="1"/>
    <col min="17" max="193" width="9" style="13" customWidth="1"/>
    <col min="194" max="217" width="9" style="10" customWidth="1"/>
    <col min="218" max="248" width="9" style="10"/>
    <col min="249" max="16384" width="9" style="14"/>
  </cols>
  <sheetData>
    <row r="1" spans="1:256" ht="15.95" customHeight="1">
      <c r="A1" s="216" t="s">
        <v>388</v>
      </c>
      <c r="B1" s="216"/>
      <c r="C1" s="216"/>
    </row>
    <row r="2" spans="1:256" ht="35.1" customHeight="1">
      <c r="A2" s="217" t="s">
        <v>389</v>
      </c>
      <c r="B2" s="217"/>
      <c r="C2" s="217"/>
      <c r="D2" s="217"/>
      <c r="E2" s="218"/>
      <c r="F2" s="218"/>
      <c r="G2" s="218"/>
      <c r="H2" s="218"/>
      <c r="I2" s="218"/>
      <c r="J2" s="218"/>
      <c r="K2" s="218"/>
      <c r="L2" s="218"/>
      <c r="M2" s="218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</row>
    <row r="3" spans="1:256" ht="21" customHeight="1">
      <c r="A3" s="15"/>
      <c r="B3" s="15"/>
      <c r="C3" s="15"/>
      <c r="D3" s="16"/>
      <c r="F3" s="219" t="s">
        <v>390</v>
      </c>
      <c r="G3" s="219"/>
      <c r="H3" s="219"/>
      <c r="I3" s="219"/>
      <c r="J3" s="219"/>
      <c r="K3" s="219"/>
      <c r="L3" s="219"/>
      <c r="M3" s="219"/>
      <c r="GB3" s="10"/>
      <c r="GC3" s="10"/>
      <c r="GD3" s="10"/>
      <c r="GE3" s="10"/>
      <c r="GF3" s="10"/>
      <c r="GG3" s="10"/>
      <c r="GH3" s="10"/>
      <c r="GI3" s="10"/>
      <c r="GJ3" s="10"/>
      <c r="GK3" s="10"/>
    </row>
    <row r="4" spans="1:256" ht="24" customHeight="1">
      <c r="A4" s="208" t="s">
        <v>2</v>
      </c>
      <c r="B4" s="208" t="s">
        <v>146</v>
      </c>
      <c r="C4" s="208" t="s">
        <v>147</v>
      </c>
      <c r="D4" s="208" t="s">
        <v>8</v>
      </c>
      <c r="E4" s="208" t="s">
        <v>391</v>
      </c>
      <c r="F4" s="208" t="s">
        <v>392</v>
      </c>
      <c r="G4" s="208"/>
      <c r="H4" s="208"/>
      <c r="I4" s="208"/>
      <c r="J4" s="208"/>
      <c r="K4" s="208"/>
      <c r="L4" s="208" t="s">
        <v>393</v>
      </c>
      <c r="M4" s="208" t="s">
        <v>7</v>
      </c>
      <c r="GB4" s="10"/>
      <c r="GC4" s="10"/>
      <c r="GD4" s="10"/>
      <c r="GE4" s="10"/>
      <c r="GF4" s="10"/>
      <c r="GG4" s="10"/>
      <c r="GH4" s="10"/>
      <c r="GI4" s="10"/>
      <c r="GJ4" s="10"/>
      <c r="GK4" s="10"/>
    </row>
    <row r="5" spans="1:256" ht="30" customHeight="1">
      <c r="A5" s="208"/>
      <c r="B5" s="208"/>
      <c r="C5" s="208"/>
      <c r="D5" s="208"/>
      <c r="E5" s="208"/>
      <c r="F5" s="4" t="s">
        <v>394</v>
      </c>
      <c r="G5" s="4" t="s">
        <v>12</v>
      </c>
      <c r="H5" s="4" t="s">
        <v>13</v>
      </c>
      <c r="I5" s="4" t="s">
        <v>14</v>
      </c>
      <c r="J5" s="4" t="s">
        <v>13</v>
      </c>
      <c r="K5" s="4" t="s">
        <v>15</v>
      </c>
      <c r="L5" s="208"/>
      <c r="M5" s="208"/>
      <c r="GB5" s="10"/>
      <c r="GC5" s="10"/>
      <c r="GD5" s="10"/>
      <c r="GE5" s="10"/>
      <c r="GF5" s="10"/>
      <c r="GG5" s="10"/>
      <c r="GH5" s="10"/>
      <c r="GI5" s="10"/>
      <c r="GJ5" s="10"/>
      <c r="GK5" s="10"/>
    </row>
    <row r="6" spans="1:256" ht="30.95" customHeight="1">
      <c r="A6" s="4">
        <f>A62+A45+A31+A68+A77+A90+A96+A114</f>
        <v>100</v>
      </c>
      <c r="B6" s="208" t="s">
        <v>153</v>
      </c>
      <c r="C6" s="208"/>
      <c r="D6" s="4"/>
      <c r="E6" s="17">
        <f>E46+E32+E7+E63+E69+E78+E91+E97</f>
        <v>3355</v>
      </c>
      <c r="F6" s="17">
        <f>SUM(F46+F32+F7+F63+F69+F78+F91+F97)</f>
        <v>1395.3899999999999</v>
      </c>
      <c r="G6" s="17">
        <f>SUM(G46+G32+G7+G63+G69+G78+G91+G97)</f>
        <v>272.86</v>
      </c>
      <c r="H6" s="12" t="s">
        <v>23</v>
      </c>
      <c r="I6" s="17">
        <f>SUM(I46+I32+I7+I63+I69+I78+I91+I97)</f>
        <v>808.52999999999986</v>
      </c>
      <c r="J6" s="5" t="s">
        <v>30</v>
      </c>
      <c r="K6" s="17">
        <f>SUM(K46+K32+K7+K63+K69+K78+K91+K97)</f>
        <v>314</v>
      </c>
      <c r="L6" s="17">
        <f>SUM(L46+L32+L7+L63+L69+L78+L91+L97)</f>
        <v>445</v>
      </c>
      <c r="M6" s="4"/>
      <c r="N6" s="31"/>
      <c r="GB6" s="10"/>
      <c r="GC6" s="10"/>
      <c r="GD6" s="10"/>
      <c r="GE6" s="10"/>
      <c r="GF6" s="10"/>
      <c r="GG6" s="10"/>
      <c r="GH6" s="10"/>
      <c r="GI6" s="10"/>
      <c r="GJ6" s="10"/>
      <c r="GK6" s="10"/>
    </row>
    <row r="7" spans="1:256" s="10" customFormat="1" ht="36" customHeight="1">
      <c r="A7" s="209" t="s">
        <v>395</v>
      </c>
      <c r="B7" s="209"/>
      <c r="C7" s="209"/>
      <c r="D7" s="18"/>
      <c r="E7" s="17">
        <f>SUM(E8:E31)</f>
        <v>424</v>
      </c>
      <c r="F7" s="17">
        <f>SUM(F8:F31)</f>
        <v>218.30000000000004</v>
      </c>
      <c r="G7" s="17">
        <f>SUM(G8:G31)</f>
        <v>218.30000000000004</v>
      </c>
      <c r="H7" s="5" t="s">
        <v>23</v>
      </c>
      <c r="I7" s="17">
        <f>SUM(I8:I31)</f>
        <v>0</v>
      </c>
      <c r="J7" s="5" t="s">
        <v>17</v>
      </c>
      <c r="K7" s="17">
        <f>SUM(K8:K31)</f>
        <v>0</v>
      </c>
      <c r="L7" s="17">
        <v>50</v>
      </c>
      <c r="M7" s="4"/>
      <c r="N7" s="31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IO7" s="14"/>
      <c r="IP7" s="14"/>
      <c r="IQ7" s="14"/>
      <c r="IR7" s="14"/>
      <c r="IS7" s="14"/>
      <c r="IT7" s="14"/>
      <c r="IU7" s="14"/>
      <c r="IV7" s="14"/>
    </row>
    <row r="8" spans="1:256" s="10" customFormat="1" ht="36" customHeight="1">
      <c r="A8" s="19">
        <v>1</v>
      </c>
      <c r="B8" s="191" t="s">
        <v>220</v>
      </c>
      <c r="C8" s="5" t="s">
        <v>396</v>
      </c>
      <c r="D8" s="19" t="s">
        <v>397</v>
      </c>
      <c r="E8" s="20">
        <v>4</v>
      </c>
      <c r="F8" s="21">
        <f t="shared" ref="F8:F31" si="0">G8+I8+K8</f>
        <v>3.47</v>
      </c>
      <c r="G8" s="140">
        <v>3.47</v>
      </c>
      <c r="H8" s="5" t="s">
        <v>23</v>
      </c>
      <c r="I8" s="21">
        <v>0</v>
      </c>
      <c r="J8" s="5" t="s">
        <v>17</v>
      </c>
      <c r="K8" s="21">
        <v>0</v>
      </c>
      <c r="L8" s="204" t="s">
        <v>398</v>
      </c>
      <c r="M8" s="5"/>
      <c r="N8" s="31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</row>
    <row r="9" spans="1:256" s="10" customFormat="1" ht="36" customHeight="1">
      <c r="A9" s="19">
        <v>2</v>
      </c>
      <c r="B9" s="191"/>
      <c r="C9" s="5" t="s">
        <v>399</v>
      </c>
      <c r="D9" s="19" t="s">
        <v>400</v>
      </c>
      <c r="E9" s="20">
        <v>39</v>
      </c>
      <c r="F9" s="21">
        <f t="shared" si="0"/>
        <v>30.68</v>
      </c>
      <c r="G9" s="140">
        <v>30.68</v>
      </c>
      <c r="H9" s="5" t="s">
        <v>23</v>
      </c>
      <c r="I9" s="21">
        <v>0</v>
      </c>
      <c r="J9" s="5" t="s">
        <v>17</v>
      </c>
      <c r="K9" s="21">
        <v>0</v>
      </c>
      <c r="L9" s="205"/>
      <c r="M9" s="5"/>
      <c r="N9" s="31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</row>
    <row r="10" spans="1:256" s="10" customFormat="1" ht="36" customHeight="1">
      <c r="A10" s="19">
        <v>3</v>
      </c>
      <c r="B10" s="191" t="s">
        <v>401</v>
      </c>
      <c r="C10" s="19" t="s">
        <v>402</v>
      </c>
      <c r="D10" s="19" t="s">
        <v>403</v>
      </c>
      <c r="E10" s="20">
        <v>12</v>
      </c>
      <c r="F10" s="21">
        <f t="shared" si="0"/>
        <v>5.69</v>
      </c>
      <c r="G10" s="140">
        <v>5.69</v>
      </c>
      <c r="H10" s="5" t="s">
        <v>23</v>
      </c>
      <c r="I10" s="21">
        <v>0</v>
      </c>
      <c r="J10" s="5" t="s">
        <v>17</v>
      </c>
      <c r="K10" s="21">
        <v>0</v>
      </c>
      <c r="L10" s="205"/>
      <c r="M10" s="5"/>
      <c r="N10" s="31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</row>
    <row r="11" spans="1:256" s="10" customFormat="1" ht="36" customHeight="1">
      <c r="A11" s="19">
        <v>4</v>
      </c>
      <c r="B11" s="191"/>
      <c r="C11" s="5" t="s">
        <v>404</v>
      </c>
      <c r="D11" s="19" t="s">
        <v>405</v>
      </c>
      <c r="E11" s="20">
        <v>44</v>
      </c>
      <c r="F11" s="21">
        <f t="shared" si="0"/>
        <v>21.7</v>
      </c>
      <c r="G11" s="140">
        <v>21.7</v>
      </c>
      <c r="H11" s="5" t="s">
        <v>23</v>
      </c>
      <c r="I11" s="21">
        <v>0</v>
      </c>
      <c r="J11" s="5" t="s">
        <v>17</v>
      </c>
      <c r="K11" s="21">
        <v>0</v>
      </c>
      <c r="L11" s="205"/>
      <c r="M11" s="5"/>
      <c r="N11" s="31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</row>
    <row r="12" spans="1:256" s="10" customFormat="1" ht="36" customHeight="1">
      <c r="A12" s="19">
        <v>5</v>
      </c>
      <c r="B12" s="191"/>
      <c r="C12" s="19" t="s">
        <v>406</v>
      </c>
      <c r="D12" s="19" t="s">
        <v>407</v>
      </c>
      <c r="E12" s="20">
        <v>11</v>
      </c>
      <c r="F12" s="21">
        <f t="shared" si="0"/>
        <v>4.22</v>
      </c>
      <c r="G12" s="140">
        <v>4.22</v>
      </c>
      <c r="H12" s="5" t="s">
        <v>23</v>
      </c>
      <c r="I12" s="21">
        <v>0</v>
      </c>
      <c r="J12" s="5" t="s">
        <v>17</v>
      </c>
      <c r="K12" s="21">
        <v>0</v>
      </c>
      <c r="L12" s="205"/>
      <c r="M12" s="5"/>
      <c r="N12" s="31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</row>
    <row r="13" spans="1:256" s="10" customFormat="1" ht="36" customHeight="1">
      <c r="A13" s="19">
        <v>6</v>
      </c>
      <c r="B13" s="191"/>
      <c r="C13" s="5" t="s">
        <v>408</v>
      </c>
      <c r="D13" s="19" t="s">
        <v>409</v>
      </c>
      <c r="E13" s="20">
        <v>24</v>
      </c>
      <c r="F13" s="21">
        <f t="shared" si="0"/>
        <v>11.63</v>
      </c>
      <c r="G13" s="140">
        <v>11.63</v>
      </c>
      <c r="H13" s="5" t="s">
        <v>23</v>
      </c>
      <c r="I13" s="21">
        <v>0</v>
      </c>
      <c r="J13" s="5" t="s">
        <v>17</v>
      </c>
      <c r="K13" s="21">
        <v>0</v>
      </c>
      <c r="L13" s="205"/>
      <c r="M13" s="5"/>
      <c r="N13" s="31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</row>
    <row r="14" spans="1:256" ht="36" customHeight="1">
      <c r="A14" s="19">
        <v>7</v>
      </c>
      <c r="B14" s="191" t="s">
        <v>410</v>
      </c>
      <c r="C14" s="5" t="s">
        <v>411</v>
      </c>
      <c r="D14" s="19" t="s">
        <v>412</v>
      </c>
      <c r="E14" s="20">
        <v>15</v>
      </c>
      <c r="F14" s="21">
        <f t="shared" si="0"/>
        <v>7.24</v>
      </c>
      <c r="G14" s="140">
        <v>7.24</v>
      </c>
      <c r="H14" s="5" t="s">
        <v>23</v>
      </c>
      <c r="I14" s="21">
        <v>0</v>
      </c>
      <c r="J14" s="5" t="s">
        <v>17</v>
      </c>
      <c r="K14" s="21">
        <v>0</v>
      </c>
      <c r="L14" s="205"/>
      <c r="M14" s="5"/>
      <c r="N14" s="31"/>
    </row>
    <row r="15" spans="1:256" ht="36" customHeight="1">
      <c r="A15" s="19">
        <v>8</v>
      </c>
      <c r="B15" s="191"/>
      <c r="C15" s="19" t="s">
        <v>413</v>
      </c>
      <c r="D15" s="19" t="s">
        <v>414</v>
      </c>
      <c r="E15" s="22">
        <v>12</v>
      </c>
      <c r="F15" s="21">
        <f t="shared" si="0"/>
        <v>5.91</v>
      </c>
      <c r="G15" s="140">
        <v>5.91</v>
      </c>
      <c r="H15" s="5" t="s">
        <v>23</v>
      </c>
      <c r="I15" s="21">
        <v>0</v>
      </c>
      <c r="J15" s="5" t="s">
        <v>17</v>
      </c>
      <c r="K15" s="21">
        <v>0</v>
      </c>
      <c r="L15" s="205"/>
      <c r="M15" s="5"/>
      <c r="N15" s="31"/>
    </row>
    <row r="16" spans="1:256" ht="36" customHeight="1">
      <c r="A16" s="19">
        <v>9</v>
      </c>
      <c r="B16" s="191"/>
      <c r="C16" s="5" t="s">
        <v>415</v>
      </c>
      <c r="D16" s="19" t="s">
        <v>416</v>
      </c>
      <c r="E16" s="20">
        <v>18</v>
      </c>
      <c r="F16" s="21">
        <f t="shared" si="0"/>
        <v>8.82</v>
      </c>
      <c r="G16" s="140">
        <v>8.82</v>
      </c>
      <c r="H16" s="5" t="s">
        <v>23</v>
      </c>
      <c r="I16" s="21">
        <v>0</v>
      </c>
      <c r="J16" s="5" t="s">
        <v>17</v>
      </c>
      <c r="K16" s="21">
        <v>0</v>
      </c>
      <c r="L16" s="205"/>
      <c r="M16" s="5"/>
      <c r="N16" s="31"/>
    </row>
    <row r="17" spans="1:256" ht="36" customHeight="1">
      <c r="A17" s="19">
        <v>10</v>
      </c>
      <c r="B17" s="191"/>
      <c r="C17" s="19" t="s">
        <v>417</v>
      </c>
      <c r="D17" s="19" t="s">
        <v>418</v>
      </c>
      <c r="E17" s="22">
        <v>24</v>
      </c>
      <c r="F17" s="21">
        <f t="shared" si="0"/>
        <v>11.77</v>
      </c>
      <c r="G17" s="140">
        <v>11.77</v>
      </c>
      <c r="H17" s="5" t="s">
        <v>23</v>
      </c>
      <c r="I17" s="21">
        <v>0</v>
      </c>
      <c r="J17" s="5" t="s">
        <v>17</v>
      </c>
      <c r="K17" s="21">
        <v>0</v>
      </c>
      <c r="L17" s="205"/>
      <c r="M17" s="5"/>
      <c r="N17" s="31"/>
    </row>
    <row r="18" spans="1:256" ht="36" customHeight="1">
      <c r="A18" s="19">
        <v>11</v>
      </c>
      <c r="B18" s="191"/>
      <c r="C18" s="19" t="s">
        <v>419</v>
      </c>
      <c r="D18" s="19" t="s">
        <v>420</v>
      </c>
      <c r="E18" s="22">
        <v>12</v>
      </c>
      <c r="F18" s="21">
        <f t="shared" si="0"/>
        <v>5.89</v>
      </c>
      <c r="G18" s="140">
        <v>5.89</v>
      </c>
      <c r="H18" s="5" t="s">
        <v>23</v>
      </c>
      <c r="I18" s="21">
        <v>0</v>
      </c>
      <c r="J18" s="5" t="s">
        <v>17</v>
      </c>
      <c r="K18" s="21">
        <v>0</v>
      </c>
      <c r="L18" s="205"/>
      <c r="M18" s="5"/>
      <c r="N18" s="31"/>
    </row>
    <row r="19" spans="1:256" ht="36" customHeight="1">
      <c r="A19" s="19">
        <v>12</v>
      </c>
      <c r="B19" s="191"/>
      <c r="C19" s="5" t="s">
        <v>421</v>
      </c>
      <c r="D19" s="19" t="s">
        <v>422</v>
      </c>
      <c r="E19" s="20">
        <v>30</v>
      </c>
      <c r="F19" s="21">
        <f t="shared" si="0"/>
        <v>14.55</v>
      </c>
      <c r="G19" s="140">
        <v>14.55</v>
      </c>
      <c r="H19" s="5" t="s">
        <v>23</v>
      </c>
      <c r="I19" s="21">
        <v>0</v>
      </c>
      <c r="J19" s="5" t="s">
        <v>17</v>
      </c>
      <c r="K19" s="21">
        <v>0</v>
      </c>
      <c r="L19" s="205"/>
      <c r="M19" s="5"/>
      <c r="N19" s="31"/>
    </row>
    <row r="20" spans="1:256" ht="36" customHeight="1">
      <c r="A20" s="19">
        <v>13</v>
      </c>
      <c r="B20" s="191"/>
      <c r="C20" s="5" t="s">
        <v>423</v>
      </c>
      <c r="D20" s="19" t="s">
        <v>424</v>
      </c>
      <c r="E20" s="20">
        <v>8</v>
      </c>
      <c r="F20" s="21">
        <f t="shared" si="0"/>
        <v>3.91</v>
      </c>
      <c r="G20" s="140">
        <v>3.91</v>
      </c>
      <c r="H20" s="5" t="s">
        <v>23</v>
      </c>
      <c r="I20" s="21">
        <v>0</v>
      </c>
      <c r="J20" s="5" t="s">
        <v>17</v>
      </c>
      <c r="K20" s="21">
        <v>0</v>
      </c>
      <c r="L20" s="205"/>
      <c r="M20" s="5"/>
      <c r="N20" s="31"/>
    </row>
    <row r="21" spans="1:256" ht="36" customHeight="1">
      <c r="A21" s="19">
        <v>14</v>
      </c>
      <c r="B21" s="191"/>
      <c r="C21" s="19" t="s">
        <v>425</v>
      </c>
      <c r="D21" s="19" t="s">
        <v>426</v>
      </c>
      <c r="E21" s="22">
        <v>11</v>
      </c>
      <c r="F21" s="21">
        <f t="shared" si="0"/>
        <v>5.4</v>
      </c>
      <c r="G21" s="140">
        <v>5.4</v>
      </c>
      <c r="H21" s="5" t="s">
        <v>23</v>
      </c>
      <c r="I21" s="21">
        <v>0</v>
      </c>
      <c r="J21" s="5" t="s">
        <v>17</v>
      </c>
      <c r="K21" s="21">
        <v>0</v>
      </c>
      <c r="L21" s="205"/>
      <c r="M21" s="5"/>
      <c r="N21" s="31"/>
    </row>
    <row r="22" spans="1:256" ht="36" customHeight="1">
      <c r="A22" s="19">
        <v>15</v>
      </c>
      <c r="B22" s="203" t="s">
        <v>427</v>
      </c>
      <c r="C22" s="5" t="s">
        <v>428</v>
      </c>
      <c r="D22" s="19" t="s">
        <v>429</v>
      </c>
      <c r="E22" s="20">
        <v>13</v>
      </c>
      <c r="F22" s="21">
        <f t="shared" si="0"/>
        <v>6.24</v>
      </c>
      <c r="G22" s="140">
        <v>6.24</v>
      </c>
      <c r="H22" s="5" t="s">
        <v>23</v>
      </c>
      <c r="I22" s="21">
        <v>0</v>
      </c>
      <c r="J22" s="5" t="s">
        <v>17</v>
      </c>
      <c r="K22" s="21">
        <v>0</v>
      </c>
      <c r="L22" s="205"/>
      <c r="M22" s="5"/>
      <c r="N22" s="31"/>
    </row>
    <row r="23" spans="1:256" ht="36" customHeight="1">
      <c r="A23" s="19">
        <v>16</v>
      </c>
      <c r="B23" s="203"/>
      <c r="C23" s="19" t="s">
        <v>430</v>
      </c>
      <c r="D23" s="19" t="s">
        <v>431</v>
      </c>
      <c r="E23" s="20">
        <v>6</v>
      </c>
      <c r="F23" s="21">
        <f t="shared" si="0"/>
        <v>2.83</v>
      </c>
      <c r="G23" s="140">
        <v>2.83</v>
      </c>
      <c r="H23" s="5" t="s">
        <v>23</v>
      </c>
      <c r="I23" s="21">
        <v>0</v>
      </c>
      <c r="J23" s="5" t="s">
        <v>17</v>
      </c>
      <c r="K23" s="21">
        <v>0</v>
      </c>
      <c r="L23" s="205"/>
      <c r="M23" s="5"/>
      <c r="N23" s="31"/>
    </row>
    <row r="24" spans="1:256" ht="36" customHeight="1">
      <c r="A24" s="19">
        <v>17</v>
      </c>
      <c r="B24" s="203"/>
      <c r="C24" s="19" t="s">
        <v>432</v>
      </c>
      <c r="D24" s="19" t="s">
        <v>433</v>
      </c>
      <c r="E24" s="20">
        <v>12</v>
      </c>
      <c r="F24" s="21">
        <f t="shared" si="0"/>
        <v>5.86</v>
      </c>
      <c r="G24" s="140">
        <v>5.86</v>
      </c>
      <c r="H24" s="5" t="s">
        <v>23</v>
      </c>
      <c r="I24" s="21">
        <v>0</v>
      </c>
      <c r="J24" s="5" t="s">
        <v>17</v>
      </c>
      <c r="K24" s="21">
        <v>0</v>
      </c>
      <c r="L24" s="205"/>
      <c r="M24" s="5"/>
      <c r="N24" s="31"/>
    </row>
    <row r="25" spans="1:256" ht="36" customHeight="1">
      <c r="A25" s="19">
        <v>18</v>
      </c>
      <c r="B25" s="203"/>
      <c r="C25" s="19" t="s">
        <v>434</v>
      </c>
      <c r="D25" s="19" t="s">
        <v>429</v>
      </c>
      <c r="E25" s="20">
        <v>11</v>
      </c>
      <c r="F25" s="21">
        <f t="shared" si="0"/>
        <v>5.21</v>
      </c>
      <c r="G25" s="140">
        <v>5.21</v>
      </c>
      <c r="H25" s="5" t="s">
        <v>23</v>
      </c>
      <c r="I25" s="21">
        <v>0</v>
      </c>
      <c r="J25" s="5" t="s">
        <v>17</v>
      </c>
      <c r="K25" s="21">
        <v>0</v>
      </c>
      <c r="L25" s="205"/>
      <c r="M25" s="5"/>
      <c r="N25" s="31"/>
    </row>
    <row r="26" spans="1:256" ht="36" customHeight="1">
      <c r="A26" s="19">
        <v>19</v>
      </c>
      <c r="B26" s="203"/>
      <c r="C26" s="19" t="s">
        <v>435</v>
      </c>
      <c r="D26" s="19" t="s">
        <v>436</v>
      </c>
      <c r="E26" s="20">
        <v>10</v>
      </c>
      <c r="F26" s="21">
        <f t="shared" si="0"/>
        <v>4.79</v>
      </c>
      <c r="G26" s="140">
        <v>4.79</v>
      </c>
      <c r="H26" s="5" t="s">
        <v>23</v>
      </c>
      <c r="I26" s="21">
        <v>0</v>
      </c>
      <c r="J26" s="5" t="s">
        <v>17</v>
      </c>
      <c r="K26" s="21">
        <v>0</v>
      </c>
      <c r="L26" s="205"/>
      <c r="M26" s="5"/>
      <c r="N26" s="31"/>
    </row>
    <row r="27" spans="1:256" ht="36" customHeight="1">
      <c r="A27" s="19">
        <v>20</v>
      </c>
      <c r="B27" s="203"/>
      <c r="C27" s="19" t="s">
        <v>437</v>
      </c>
      <c r="D27" s="19" t="s">
        <v>438</v>
      </c>
      <c r="E27" s="20">
        <v>16</v>
      </c>
      <c r="F27" s="21">
        <f t="shared" si="0"/>
        <v>7.56</v>
      </c>
      <c r="G27" s="140">
        <v>7.56</v>
      </c>
      <c r="H27" s="5" t="s">
        <v>23</v>
      </c>
      <c r="I27" s="21">
        <v>0</v>
      </c>
      <c r="J27" s="5" t="s">
        <v>17</v>
      </c>
      <c r="K27" s="21">
        <v>0</v>
      </c>
      <c r="L27" s="205"/>
      <c r="M27" s="5"/>
      <c r="N27" s="31"/>
    </row>
    <row r="28" spans="1:256" ht="36" customHeight="1">
      <c r="A28" s="19">
        <v>21</v>
      </c>
      <c r="B28" s="203"/>
      <c r="C28" s="23" t="s">
        <v>439</v>
      </c>
      <c r="D28" s="19" t="s">
        <v>440</v>
      </c>
      <c r="E28" s="20">
        <v>36</v>
      </c>
      <c r="F28" s="21">
        <f t="shared" si="0"/>
        <v>17.68</v>
      </c>
      <c r="G28" s="140">
        <v>17.68</v>
      </c>
      <c r="H28" s="5" t="s">
        <v>23</v>
      </c>
      <c r="I28" s="21">
        <v>0</v>
      </c>
      <c r="J28" s="5" t="s">
        <v>17</v>
      </c>
      <c r="K28" s="21">
        <v>0</v>
      </c>
      <c r="L28" s="205"/>
      <c r="M28" s="5"/>
      <c r="N28" s="31"/>
    </row>
    <row r="29" spans="1:256" ht="36" customHeight="1">
      <c r="A29" s="19">
        <v>22</v>
      </c>
      <c r="B29" s="203"/>
      <c r="C29" s="23" t="s">
        <v>441</v>
      </c>
      <c r="D29" s="19" t="s">
        <v>442</v>
      </c>
      <c r="E29" s="20">
        <v>24</v>
      </c>
      <c r="F29" s="21">
        <f t="shared" si="0"/>
        <v>11.85</v>
      </c>
      <c r="G29" s="140">
        <v>11.85</v>
      </c>
      <c r="H29" s="5" t="s">
        <v>23</v>
      </c>
      <c r="I29" s="21">
        <v>0</v>
      </c>
      <c r="J29" s="5" t="s">
        <v>17</v>
      </c>
      <c r="K29" s="21">
        <v>0</v>
      </c>
      <c r="L29" s="205"/>
      <c r="M29" s="5"/>
      <c r="N29" s="31"/>
    </row>
    <row r="30" spans="1:256" ht="36" customHeight="1">
      <c r="A30" s="19">
        <v>23</v>
      </c>
      <c r="B30" s="203"/>
      <c r="C30" s="19" t="s">
        <v>443</v>
      </c>
      <c r="D30" s="19" t="s">
        <v>438</v>
      </c>
      <c r="E30" s="20">
        <v>16</v>
      </c>
      <c r="F30" s="21">
        <f t="shared" si="0"/>
        <v>7.72</v>
      </c>
      <c r="G30" s="140">
        <v>7.72</v>
      </c>
      <c r="H30" s="5" t="s">
        <v>23</v>
      </c>
      <c r="I30" s="21">
        <v>0</v>
      </c>
      <c r="J30" s="5" t="s">
        <v>17</v>
      </c>
      <c r="K30" s="21">
        <v>0</v>
      </c>
      <c r="L30" s="205"/>
      <c r="M30" s="5"/>
      <c r="N30" s="31"/>
    </row>
    <row r="31" spans="1:256" ht="36" customHeight="1">
      <c r="A31" s="19">
        <v>24</v>
      </c>
      <c r="B31" s="203"/>
      <c r="C31" s="19" t="s">
        <v>444</v>
      </c>
      <c r="D31" s="19" t="s">
        <v>438</v>
      </c>
      <c r="E31" s="20">
        <v>16</v>
      </c>
      <c r="F31" s="21">
        <f t="shared" si="0"/>
        <v>7.68</v>
      </c>
      <c r="G31" s="140">
        <v>7.68</v>
      </c>
      <c r="H31" s="5" t="s">
        <v>23</v>
      </c>
      <c r="I31" s="21">
        <v>0</v>
      </c>
      <c r="J31" s="5" t="s">
        <v>17</v>
      </c>
      <c r="K31" s="21">
        <v>0</v>
      </c>
      <c r="L31" s="206"/>
      <c r="M31" s="5"/>
      <c r="N31" s="31"/>
    </row>
    <row r="32" spans="1:256" s="10" customFormat="1" ht="36" customHeight="1">
      <c r="A32" s="208" t="s">
        <v>445</v>
      </c>
      <c r="B32" s="213"/>
      <c r="C32" s="208"/>
      <c r="D32" s="4"/>
      <c r="E32" s="17">
        <f>SUM(E33:E45)</f>
        <v>595</v>
      </c>
      <c r="F32" s="17">
        <f>SUM(F33:F45)</f>
        <v>178.79</v>
      </c>
      <c r="G32" s="17">
        <f>SUM(G33:G45)</f>
        <v>54.559999999999995</v>
      </c>
      <c r="H32" s="5" t="s">
        <v>23</v>
      </c>
      <c r="I32" s="17">
        <f>SUM(I33:I45)</f>
        <v>124.22999999999999</v>
      </c>
      <c r="J32" s="5" t="s">
        <v>17</v>
      </c>
      <c r="K32" s="17">
        <f>SUM(K33:K45)</f>
        <v>0</v>
      </c>
      <c r="L32" s="17">
        <v>90</v>
      </c>
      <c r="M32" s="4"/>
      <c r="N32" s="31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IO32" s="14"/>
      <c r="IP32" s="14"/>
      <c r="IQ32" s="14"/>
      <c r="IR32" s="14"/>
      <c r="IS32" s="14"/>
      <c r="IT32" s="14"/>
      <c r="IU32" s="14"/>
      <c r="IV32" s="14"/>
    </row>
    <row r="33" spans="1:256" s="10" customFormat="1" ht="36" customHeight="1">
      <c r="A33" s="24">
        <v>1</v>
      </c>
      <c r="B33" s="210" t="s">
        <v>446</v>
      </c>
      <c r="C33" s="25" t="s">
        <v>447</v>
      </c>
      <c r="D33" s="26" t="s">
        <v>448</v>
      </c>
      <c r="E33" s="20">
        <v>47</v>
      </c>
      <c r="F33" s="21">
        <f t="shared" ref="F33:F45" si="1">G33+I33+K33</f>
        <v>13.88</v>
      </c>
      <c r="G33" s="21">
        <v>13.88</v>
      </c>
      <c r="H33" s="5" t="s">
        <v>23</v>
      </c>
      <c r="I33" s="21">
        <v>0</v>
      </c>
      <c r="J33" s="5" t="s">
        <v>17</v>
      </c>
      <c r="K33" s="21">
        <v>0</v>
      </c>
      <c r="L33" s="204" t="s">
        <v>449</v>
      </c>
      <c r="M33" s="4"/>
      <c r="N33" s="31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IO33" s="14"/>
      <c r="IP33" s="14"/>
      <c r="IQ33" s="14"/>
      <c r="IR33" s="14"/>
      <c r="IS33" s="14"/>
      <c r="IT33" s="14"/>
      <c r="IU33" s="14"/>
      <c r="IV33" s="14"/>
    </row>
    <row r="34" spans="1:256" s="10" customFormat="1" ht="36" customHeight="1">
      <c r="A34" s="24">
        <v>2</v>
      </c>
      <c r="B34" s="211"/>
      <c r="C34" s="27" t="s">
        <v>450</v>
      </c>
      <c r="D34" s="27" t="s">
        <v>451</v>
      </c>
      <c r="E34" s="22">
        <v>30</v>
      </c>
      <c r="F34" s="21">
        <f t="shared" si="1"/>
        <v>8.9499999999999993</v>
      </c>
      <c r="G34" s="21">
        <v>8.9499999999999993</v>
      </c>
      <c r="H34" s="5" t="s">
        <v>23</v>
      </c>
      <c r="I34" s="21">
        <v>0</v>
      </c>
      <c r="J34" s="5" t="s">
        <v>17</v>
      </c>
      <c r="K34" s="21">
        <v>0</v>
      </c>
      <c r="L34" s="205"/>
      <c r="M34" s="4"/>
      <c r="N34" s="31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IO34" s="14"/>
      <c r="IP34" s="14"/>
      <c r="IQ34" s="14"/>
      <c r="IR34" s="14"/>
      <c r="IS34" s="14"/>
      <c r="IT34" s="14"/>
      <c r="IU34" s="14"/>
      <c r="IV34" s="14"/>
    </row>
    <row r="35" spans="1:256" s="10" customFormat="1" ht="36" customHeight="1">
      <c r="A35" s="24">
        <v>3</v>
      </c>
      <c r="B35" s="212"/>
      <c r="C35" s="26" t="s">
        <v>452</v>
      </c>
      <c r="D35" s="26" t="s">
        <v>453</v>
      </c>
      <c r="E35" s="22">
        <v>21</v>
      </c>
      <c r="F35" s="21">
        <f t="shared" si="1"/>
        <v>8.08</v>
      </c>
      <c r="G35" s="21">
        <v>8.08</v>
      </c>
      <c r="H35" s="5" t="s">
        <v>23</v>
      </c>
      <c r="I35" s="21">
        <v>0</v>
      </c>
      <c r="J35" s="5" t="s">
        <v>17</v>
      </c>
      <c r="K35" s="21">
        <v>0</v>
      </c>
      <c r="L35" s="205"/>
      <c r="M35" s="4"/>
      <c r="N35" s="31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IO35" s="14"/>
      <c r="IP35" s="14"/>
      <c r="IQ35" s="14"/>
      <c r="IR35" s="14"/>
      <c r="IS35" s="14"/>
      <c r="IT35" s="14"/>
      <c r="IU35" s="14"/>
      <c r="IV35" s="14"/>
    </row>
    <row r="36" spans="1:256" s="10" customFormat="1" ht="36" customHeight="1">
      <c r="A36" s="24">
        <v>4</v>
      </c>
      <c r="B36" s="210" t="s">
        <v>454</v>
      </c>
      <c r="C36" s="27" t="s">
        <v>455</v>
      </c>
      <c r="D36" s="27" t="s">
        <v>456</v>
      </c>
      <c r="E36" s="20">
        <v>80</v>
      </c>
      <c r="F36" s="21">
        <f t="shared" si="1"/>
        <v>23.65</v>
      </c>
      <c r="G36" s="21">
        <v>23.65</v>
      </c>
      <c r="H36" s="5" t="s">
        <v>23</v>
      </c>
      <c r="I36" s="21">
        <v>0</v>
      </c>
      <c r="J36" s="5" t="s">
        <v>658</v>
      </c>
      <c r="K36" s="21">
        <v>0</v>
      </c>
      <c r="L36" s="205"/>
      <c r="M36" s="4"/>
      <c r="N36" s="31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IO36" s="14"/>
      <c r="IP36" s="14"/>
      <c r="IQ36" s="14"/>
      <c r="IR36" s="14"/>
      <c r="IS36" s="14"/>
      <c r="IT36" s="14"/>
      <c r="IU36" s="14"/>
      <c r="IV36" s="14"/>
    </row>
    <row r="37" spans="1:256" s="10" customFormat="1" ht="36" customHeight="1">
      <c r="A37" s="24">
        <v>5</v>
      </c>
      <c r="B37" s="212"/>
      <c r="C37" s="27" t="s">
        <v>457</v>
      </c>
      <c r="D37" s="27" t="s">
        <v>458</v>
      </c>
      <c r="E37" s="22">
        <v>26</v>
      </c>
      <c r="F37" s="21">
        <f t="shared" si="1"/>
        <v>7.74</v>
      </c>
      <c r="G37" s="21">
        <v>0</v>
      </c>
      <c r="H37" s="5" t="s">
        <v>17</v>
      </c>
      <c r="I37" s="21">
        <v>7.74</v>
      </c>
      <c r="J37" s="5" t="s">
        <v>30</v>
      </c>
      <c r="K37" s="21">
        <v>0</v>
      </c>
      <c r="L37" s="205"/>
      <c r="M37" s="4"/>
      <c r="N37" s="31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IO37" s="14"/>
      <c r="IP37" s="14"/>
      <c r="IQ37" s="14"/>
      <c r="IR37" s="14"/>
      <c r="IS37" s="14"/>
      <c r="IT37" s="14"/>
      <c r="IU37" s="14"/>
      <c r="IV37" s="14"/>
    </row>
    <row r="38" spans="1:256" s="10" customFormat="1" ht="36" customHeight="1">
      <c r="A38" s="24">
        <v>6</v>
      </c>
      <c r="B38" s="203" t="s">
        <v>459</v>
      </c>
      <c r="C38" s="28" t="s">
        <v>460</v>
      </c>
      <c r="D38" s="27" t="s">
        <v>461</v>
      </c>
      <c r="E38" s="20">
        <v>16</v>
      </c>
      <c r="F38" s="21">
        <f t="shared" si="1"/>
        <v>4.74</v>
      </c>
      <c r="G38" s="21">
        <v>0</v>
      </c>
      <c r="H38" s="5" t="s">
        <v>17</v>
      </c>
      <c r="I38" s="21">
        <v>4.74</v>
      </c>
      <c r="J38" s="5" t="s">
        <v>30</v>
      </c>
      <c r="K38" s="21">
        <v>0</v>
      </c>
      <c r="L38" s="205"/>
      <c r="M38" s="4"/>
      <c r="N38" s="31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IO38" s="14"/>
      <c r="IP38" s="14"/>
      <c r="IQ38" s="14"/>
      <c r="IR38" s="14"/>
      <c r="IS38" s="14"/>
      <c r="IT38" s="14"/>
      <c r="IU38" s="14"/>
      <c r="IV38" s="14"/>
    </row>
    <row r="39" spans="1:256" s="10" customFormat="1" ht="36" customHeight="1">
      <c r="A39" s="24">
        <v>7</v>
      </c>
      <c r="B39" s="210"/>
      <c r="C39" s="28" t="s">
        <v>462</v>
      </c>
      <c r="D39" s="27" t="s">
        <v>463</v>
      </c>
      <c r="E39" s="20">
        <v>24</v>
      </c>
      <c r="F39" s="21">
        <f t="shared" si="1"/>
        <v>7.09</v>
      </c>
      <c r="G39" s="21">
        <v>0</v>
      </c>
      <c r="H39" s="5" t="s">
        <v>17</v>
      </c>
      <c r="I39" s="21">
        <v>7.09</v>
      </c>
      <c r="J39" s="5" t="s">
        <v>30</v>
      </c>
      <c r="K39" s="21">
        <v>0</v>
      </c>
      <c r="L39" s="205"/>
      <c r="M39" s="4"/>
      <c r="N39" s="31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IO39" s="14"/>
      <c r="IP39" s="14"/>
      <c r="IQ39" s="14"/>
      <c r="IR39" s="14"/>
      <c r="IS39" s="14"/>
      <c r="IT39" s="14"/>
      <c r="IU39" s="14"/>
      <c r="IV39" s="14"/>
    </row>
    <row r="40" spans="1:256" s="10" customFormat="1" ht="36" customHeight="1">
      <c r="A40" s="24">
        <v>8</v>
      </c>
      <c r="B40" s="210" t="s">
        <v>464</v>
      </c>
      <c r="C40" s="28" t="s">
        <v>465</v>
      </c>
      <c r="D40" s="27" t="s">
        <v>466</v>
      </c>
      <c r="E40" s="22">
        <v>62</v>
      </c>
      <c r="F40" s="21">
        <f t="shared" si="1"/>
        <v>17.88</v>
      </c>
      <c r="G40" s="21">
        <v>0</v>
      </c>
      <c r="H40" s="5" t="s">
        <v>17</v>
      </c>
      <c r="I40" s="21">
        <v>17.88</v>
      </c>
      <c r="J40" s="5" t="s">
        <v>30</v>
      </c>
      <c r="K40" s="21">
        <v>0</v>
      </c>
      <c r="L40" s="205"/>
      <c r="M40" s="4"/>
      <c r="N40" s="31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IO40" s="14"/>
      <c r="IP40" s="14"/>
      <c r="IQ40" s="14"/>
      <c r="IR40" s="14"/>
      <c r="IS40" s="14"/>
      <c r="IT40" s="14"/>
      <c r="IU40" s="14"/>
      <c r="IV40" s="14"/>
    </row>
    <row r="41" spans="1:256" s="10" customFormat="1" ht="36" customHeight="1">
      <c r="A41" s="24">
        <v>9</v>
      </c>
      <c r="B41" s="212"/>
      <c r="C41" s="27" t="s">
        <v>467</v>
      </c>
      <c r="D41" s="27" t="s">
        <v>468</v>
      </c>
      <c r="E41" s="22">
        <v>61</v>
      </c>
      <c r="F41" s="21">
        <f t="shared" si="1"/>
        <v>17</v>
      </c>
      <c r="G41" s="21">
        <v>0</v>
      </c>
      <c r="H41" s="5" t="s">
        <v>17</v>
      </c>
      <c r="I41" s="21">
        <v>17</v>
      </c>
      <c r="J41" s="5" t="s">
        <v>30</v>
      </c>
      <c r="K41" s="21">
        <v>0</v>
      </c>
      <c r="L41" s="205"/>
      <c r="M41" s="4"/>
      <c r="N41" s="31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IO41" s="14"/>
      <c r="IP41" s="14"/>
      <c r="IQ41" s="14"/>
      <c r="IR41" s="14"/>
      <c r="IS41" s="14"/>
      <c r="IT41" s="14"/>
      <c r="IU41" s="14"/>
      <c r="IV41" s="14"/>
    </row>
    <row r="42" spans="1:256" s="10" customFormat="1" ht="36" customHeight="1">
      <c r="A42" s="24">
        <v>10</v>
      </c>
      <c r="B42" s="203" t="s">
        <v>469</v>
      </c>
      <c r="C42" s="28" t="s">
        <v>470</v>
      </c>
      <c r="D42" s="27" t="s">
        <v>471</v>
      </c>
      <c r="E42" s="20">
        <v>90</v>
      </c>
      <c r="F42" s="21">
        <f t="shared" si="1"/>
        <v>26.53</v>
      </c>
      <c r="G42" s="21">
        <v>0</v>
      </c>
      <c r="H42" s="5" t="s">
        <v>17</v>
      </c>
      <c r="I42" s="21">
        <v>26.53</v>
      </c>
      <c r="J42" s="5" t="s">
        <v>30</v>
      </c>
      <c r="K42" s="21">
        <v>0</v>
      </c>
      <c r="L42" s="205"/>
      <c r="M42" s="4"/>
      <c r="N42" s="31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IO42" s="14"/>
      <c r="IP42" s="14"/>
      <c r="IQ42" s="14"/>
      <c r="IR42" s="14"/>
      <c r="IS42" s="14"/>
      <c r="IT42" s="14"/>
      <c r="IU42" s="14"/>
      <c r="IV42" s="14"/>
    </row>
    <row r="43" spans="1:256" s="10" customFormat="1" ht="36" customHeight="1">
      <c r="A43" s="24">
        <v>11</v>
      </c>
      <c r="B43" s="203"/>
      <c r="C43" s="28" t="s">
        <v>472</v>
      </c>
      <c r="D43" s="27" t="s">
        <v>473</v>
      </c>
      <c r="E43" s="20">
        <v>41</v>
      </c>
      <c r="F43" s="21">
        <f t="shared" si="1"/>
        <v>12.08</v>
      </c>
      <c r="G43" s="21">
        <v>0</v>
      </c>
      <c r="H43" s="5" t="s">
        <v>17</v>
      </c>
      <c r="I43" s="21">
        <v>12.08</v>
      </c>
      <c r="J43" s="5" t="s">
        <v>30</v>
      </c>
      <c r="K43" s="21">
        <v>0</v>
      </c>
      <c r="L43" s="205"/>
      <c r="M43" s="4"/>
      <c r="N43" s="31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IO43" s="14"/>
      <c r="IP43" s="14"/>
      <c r="IQ43" s="14"/>
      <c r="IR43" s="14"/>
      <c r="IS43" s="14"/>
      <c r="IT43" s="14"/>
      <c r="IU43" s="14"/>
      <c r="IV43" s="14"/>
    </row>
    <row r="44" spans="1:256" s="10" customFormat="1" ht="36" customHeight="1">
      <c r="A44" s="24">
        <v>12</v>
      </c>
      <c r="B44" s="203"/>
      <c r="C44" s="28" t="s">
        <v>474</v>
      </c>
      <c r="D44" s="27" t="s">
        <v>475</v>
      </c>
      <c r="E44" s="20">
        <v>42</v>
      </c>
      <c r="F44" s="21">
        <f t="shared" si="1"/>
        <v>14.85</v>
      </c>
      <c r="G44" s="21">
        <v>0</v>
      </c>
      <c r="H44" s="5" t="s">
        <v>17</v>
      </c>
      <c r="I44" s="21">
        <v>14.85</v>
      </c>
      <c r="J44" s="5" t="s">
        <v>30</v>
      </c>
      <c r="K44" s="21">
        <v>0</v>
      </c>
      <c r="L44" s="205"/>
      <c r="M44" s="4"/>
      <c r="N44" s="31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IO44" s="14"/>
      <c r="IP44" s="14"/>
      <c r="IQ44" s="14"/>
      <c r="IR44" s="14"/>
      <c r="IS44" s="14"/>
      <c r="IT44" s="14"/>
      <c r="IU44" s="14"/>
      <c r="IV44" s="14"/>
    </row>
    <row r="45" spans="1:256" s="10" customFormat="1" ht="36" customHeight="1">
      <c r="A45" s="24">
        <v>13</v>
      </c>
      <c r="B45" s="203"/>
      <c r="C45" s="28" t="s">
        <v>476</v>
      </c>
      <c r="D45" s="27" t="s">
        <v>477</v>
      </c>
      <c r="E45" s="20">
        <v>55</v>
      </c>
      <c r="F45" s="21">
        <f t="shared" si="1"/>
        <v>16.32</v>
      </c>
      <c r="G45" s="21">
        <v>0</v>
      </c>
      <c r="H45" s="5" t="s">
        <v>17</v>
      </c>
      <c r="I45" s="21">
        <v>16.32</v>
      </c>
      <c r="J45" s="5" t="s">
        <v>30</v>
      </c>
      <c r="K45" s="21">
        <v>0</v>
      </c>
      <c r="L45" s="206"/>
      <c r="M45" s="4"/>
      <c r="N45" s="31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IO45" s="14"/>
      <c r="IP45" s="14"/>
      <c r="IQ45" s="14"/>
      <c r="IR45" s="14"/>
      <c r="IS45" s="14"/>
      <c r="IT45" s="14"/>
      <c r="IU45" s="14"/>
      <c r="IV45" s="14"/>
    </row>
    <row r="46" spans="1:256" s="10" customFormat="1" ht="36" customHeight="1">
      <c r="A46" s="209" t="s">
        <v>154</v>
      </c>
      <c r="B46" s="209"/>
      <c r="C46" s="209"/>
      <c r="D46" s="19"/>
      <c r="E46" s="17">
        <f>SUM(E47:E62)</f>
        <v>482</v>
      </c>
      <c r="F46" s="29">
        <f>SUM(F47:F62)</f>
        <v>243.82999999999996</v>
      </c>
      <c r="G46" s="29">
        <f>SUM(G47:G62)</f>
        <v>0</v>
      </c>
      <c r="H46" s="5" t="s">
        <v>17</v>
      </c>
      <c r="I46" s="29">
        <f>SUM(I47:I62)</f>
        <v>243.82999999999996</v>
      </c>
      <c r="J46" s="5" t="s">
        <v>30</v>
      </c>
      <c r="K46" s="29">
        <f>SUM(K47:K62)</f>
        <v>0</v>
      </c>
      <c r="L46" s="29">
        <v>70</v>
      </c>
      <c r="M46" s="4"/>
      <c r="N46" s="31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IO46" s="14"/>
      <c r="IP46" s="14"/>
      <c r="IQ46" s="14"/>
      <c r="IR46" s="14"/>
      <c r="IS46" s="14"/>
      <c r="IT46" s="14"/>
      <c r="IU46" s="14"/>
      <c r="IV46" s="14"/>
    </row>
    <row r="47" spans="1:256" s="10" customFormat="1" ht="36" customHeight="1">
      <c r="A47" s="19">
        <v>1</v>
      </c>
      <c r="B47" s="19" t="s">
        <v>478</v>
      </c>
      <c r="C47" s="19" t="s">
        <v>479</v>
      </c>
      <c r="D47" s="19" t="s">
        <v>480</v>
      </c>
      <c r="E47" s="30">
        <v>9</v>
      </c>
      <c r="F47" s="21">
        <f>G47+I47+K47</f>
        <v>4.5599999999999996</v>
      </c>
      <c r="G47" s="21">
        <v>0</v>
      </c>
      <c r="H47" s="5" t="s">
        <v>17</v>
      </c>
      <c r="I47" s="21">
        <v>4.5599999999999996</v>
      </c>
      <c r="J47" s="5" t="s">
        <v>30</v>
      </c>
      <c r="K47" s="21">
        <v>0</v>
      </c>
      <c r="L47" s="204" t="s">
        <v>481</v>
      </c>
      <c r="M47" s="5"/>
      <c r="N47" s="31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</row>
    <row r="48" spans="1:256" s="10" customFormat="1" ht="36" customHeight="1">
      <c r="A48" s="19">
        <v>2</v>
      </c>
      <c r="B48" s="211" t="s">
        <v>482</v>
      </c>
      <c r="C48" s="19" t="s">
        <v>483</v>
      </c>
      <c r="D48" s="19" t="s">
        <v>484</v>
      </c>
      <c r="E48" s="30">
        <v>2</v>
      </c>
      <c r="F48" s="21">
        <f t="shared" ref="F48:F79" si="2">G48+I48+K48</f>
        <v>0.96</v>
      </c>
      <c r="G48" s="21">
        <v>0</v>
      </c>
      <c r="H48" s="5" t="s">
        <v>17</v>
      </c>
      <c r="I48" s="21">
        <v>0.96</v>
      </c>
      <c r="J48" s="5" t="s">
        <v>30</v>
      </c>
      <c r="K48" s="21">
        <v>0</v>
      </c>
      <c r="L48" s="205"/>
      <c r="M48" s="5"/>
      <c r="N48" s="31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</row>
    <row r="49" spans="1:256" s="10" customFormat="1" ht="36" customHeight="1">
      <c r="A49" s="19">
        <v>3</v>
      </c>
      <c r="B49" s="211"/>
      <c r="C49" s="19" t="s">
        <v>485</v>
      </c>
      <c r="D49" s="19" t="s">
        <v>486</v>
      </c>
      <c r="E49" s="30">
        <v>31</v>
      </c>
      <c r="F49" s="21">
        <f t="shared" si="2"/>
        <v>15.06</v>
      </c>
      <c r="G49" s="21">
        <v>0</v>
      </c>
      <c r="H49" s="5" t="s">
        <v>17</v>
      </c>
      <c r="I49" s="21">
        <v>15.06</v>
      </c>
      <c r="J49" s="5" t="s">
        <v>30</v>
      </c>
      <c r="K49" s="21">
        <v>0</v>
      </c>
      <c r="L49" s="205"/>
      <c r="M49" s="5"/>
      <c r="N49" s="31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</row>
    <row r="50" spans="1:256" s="10" customFormat="1" ht="36" customHeight="1">
      <c r="A50" s="19">
        <v>4</v>
      </c>
      <c r="B50" s="210" t="s">
        <v>165</v>
      </c>
      <c r="C50" s="19" t="s">
        <v>487</v>
      </c>
      <c r="D50" s="19" t="s">
        <v>488</v>
      </c>
      <c r="E50" s="30">
        <v>51</v>
      </c>
      <c r="F50" s="21">
        <f t="shared" si="2"/>
        <v>25.62</v>
      </c>
      <c r="G50" s="21">
        <v>0</v>
      </c>
      <c r="H50" s="5" t="s">
        <v>17</v>
      </c>
      <c r="I50" s="21">
        <v>25.62</v>
      </c>
      <c r="J50" s="5" t="s">
        <v>30</v>
      </c>
      <c r="K50" s="21">
        <v>0</v>
      </c>
      <c r="L50" s="205"/>
      <c r="M50" s="5"/>
      <c r="N50" s="31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</row>
    <row r="51" spans="1:256" s="10" customFormat="1" ht="36" customHeight="1">
      <c r="A51" s="19">
        <v>5</v>
      </c>
      <c r="B51" s="211"/>
      <c r="C51" s="27" t="s">
        <v>489</v>
      </c>
      <c r="D51" s="27" t="s">
        <v>490</v>
      </c>
      <c r="E51" s="27">
        <v>60</v>
      </c>
      <c r="F51" s="22">
        <f t="shared" si="2"/>
        <v>30.18</v>
      </c>
      <c r="G51" s="21">
        <v>0</v>
      </c>
      <c r="H51" s="5" t="s">
        <v>17</v>
      </c>
      <c r="I51" s="21">
        <v>30.18</v>
      </c>
      <c r="J51" s="5" t="s">
        <v>30</v>
      </c>
      <c r="K51" s="21">
        <v>0</v>
      </c>
      <c r="L51" s="205"/>
      <c r="M51" s="5"/>
      <c r="N51" s="31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</row>
    <row r="52" spans="1:256" s="10" customFormat="1" ht="36" customHeight="1">
      <c r="A52" s="19">
        <v>6</v>
      </c>
      <c r="B52" s="214"/>
      <c r="C52" s="19" t="s">
        <v>491</v>
      </c>
      <c r="D52" s="19" t="s">
        <v>492</v>
      </c>
      <c r="E52" s="30">
        <v>14</v>
      </c>
      <c r="F52" s="21">
        <f t="shared" si="2"/>
        <v>7.27</v>
      </c>
      <c r="G52" s="21">
        <v>0</v>
      </c>
      <c r="H52" s="5" t="s">
        <v>17</v>
      </c>
      <c r="I52" s="21">
        <v>7.27</v>
      </c>
      <c r="J52" s="5" t="s">
        <v>30</v>
      </c>
      <c r="K52" s="21">
        <v>0</v>
      </c>
      <c r="L52" s="205"/>
      <c r="M52" s="5"/>
      <c r="N52" s="31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</row>
    <row r="53" spans="1:256" s="10" customFormat="1" ht="36" customHeight="1">
      <c r="A53" s="19">
        <v>7</v>
      </c>
      <c r="B53" s="210" t="s">
        <v>493</v>
      </c>
      <c r="C53" s="19" t="s">
        <v>494</v>
      </c>
      <c r="D53" s="19" t="s">
        <v>495</v>
      </c>
      <c r="E53" s="30">
        <v>29</v>
      </c>
      <c r="F53" s="21">
        <f t="shared" si="2"/>
        <v>14.93</v>
      </c>
      <c r="G53" s="21">
        <v>0</v>
      </c>
      <c r="H53" s="5" t="s">
        <v>17</v>
      </c>
      <c r="I53" s="21">
        <v>14.93</v>
      </c>
      <c r="J53" s="5" t="s">
        <v>30</v>
      </c>
      <c r="K53" s="21">
        <v>0</v>
      </c>
      <c r="L53" s="205"/>
      <c r="M53" s="5"/>
      <c r="N53" s="31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</row>
    <row r="54" spans="1:256" s="10" customFormat="1" ht="36" customHeight="1">
      <c r="A54" s="19">
        <v>8</v>
      </c>
      <c r="B54" s="211"/>
      <c r="C54" s="19" t="s">
        <v>496</v>
      </c>
      <c r="D54" s="19" t="s">
        <v>497</v>
      </c>
      <c r="E54" s="30">
        <v>28</v>
      </c>
      <c r="F54" s="21">
        <f t="shared" si="2"/>
        <v>14.05</v>
      </c>
      <c r="G54" s="21">
        <v>0</v>
      </c>
      <c r="H54" s="5" t="s">
        <v>17</v>
      </c>
      <c r="I54" s="21">
        <v>14.05</v>
      </c>
      <c r="J54" s="5" t="s">
        <v>30</v>
      </c>
      <c r="K54" s="21">
        <v>0</v>
      </c>
      <c r="L54" s="205"/>
      <c r="M54" s="5"/>
      <c r="N54" s="31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</row>
    <row r="55" spans="1:256" s="10" customFormat="1" ht="36" customHeight="1">
      <c r="A55" s="19">
        <v>9</v>
      </c>
      <c r="B55" s="212"/>
      <c r="C55" s="19" t="s">
        <v>498</v>
      </c>
      <c r="D55" s="19" t="s">
        <v>495</v>
      </c>
      <c r="E55" s="30">
        <v>23</v>
      </c>
      <c r="F55" s="21">
        <f t="shared" si="2"/>
        <v>11.92</v>
      </c>
      <c r="G55" s="21">
        <v>0</v>
      </c>
      <c r="H55" s="5" t="s">
        <v>17</v>
      </c>
      <c r="I55" s="21">
        <v>11.92</v>
      </c>
      <c r="J55" s="5" t="s">
        <v>30</v>
      </c>
      <c r="K55" s="21">
        <v>0</v>
      </c>
      <c r="L55" s="205"/>
      <c r="M55" s="5"/>
      <c r="N55" s="31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</row>
    <row r="56" spans="1:256" s="10" customFormat="1" ht="36" customHeight="1">
      <c r="A56" s="19">
        <v>10</v>
      </c>
      <c r="B56" s="210" t="s">
        <v>155</v>
      </c>
      <c r="C56" s="19" t="s">
        <v>499</v>
      </c>
      <c r="D56" s="19" t="s">
        <v>500</v>
      </c>
      <c r="E56" s="30">
        <v>52</v>
      </c>
      <c r="F56" s="21">
        <f t="shared" si="2"/>
        <v>25.73</v>
      </c>
      <c r="G56" s="21">
        <v>0</v>
      </c>
      <c r="H56" s="5" t="s">
        <v>17</v>
      </c>
      <c r="I56" s="21">
        <v>25.73</v>
      </c>
      <c r="J56" s="5" t="s">
        <v>30</v>
      </c>
      <c r="K56" s="21">
        <v>0</v>
      </c>
      <c r="L56" s="205"/>
      <c r="M56" s="5"/>
      <c r="N56" s="31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</row>
    <row r="57" spans="1:256" s="10" customFormat="1" ht="36" customHeight="1">
      <c r="A57" s="19">
        <v>11</v>
      </c>
      <c r="B57" s="211"/>
      <c r="C57" s="19" t="s">
        <v>501</v>
      </c>
      <c r="D57" s="19" t="s">
        <v>502</v>
      </c>
      <c r="E57" s="30">
        <v>20</v>
      </c>
      <c r="F57" s="21">
        <f t="shared" si="2"/>
        <v>9.7799999999999994</v>
      </c>
      <c r="G57" s="21">
        <v>0</v>
      </c>
      <c r="H57" s="5" t="s">
        <v>17</v>
      </c>
      <c r="I57" s="21">
        <v>9.7799999999999994</v>
      </c>
      <c r="J57" s="5" t="s">
        <v>30</v>
      </c>
      <c r="K57" s="21">
        <v>0</v>
      </c>
      <c r="L57" s="205"/>
      <c r="M57" s="5"/>
      <c r="N57" s="31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</row>
    <row r="58" spans="1:256" s="10" customFormat="1" ht="61.5" customHeight="1">
      <c r="A58" s="19">
        <v>12</v>
      </c>
      <c r="B58" s="211"/>
      <c r="C58" s="19" t="s">
        <v>503</v>
      </c>
      <c r="D58" s="19" t="s">
        <v>504</v>
      </c>
      <c r="E58" s="30">
        <v>80</v>
      </c>
      <c r="F58" s="21">
        <f t="shared" si="2"/>
        <v>40.04</v>
      </c>
      <c r="G58" s="21">
        <v>0</v>
      </c>
      <c r="H58" s="5" t="s">
        <v>17</v>
      </c>
      <c r="I58" s="21">
        <v>40.04</v>
      </c>
      <c r="J58" s="5" t="s">
        <v>30</v>
      </c>
      <c r="K58" s="21">
        <v>0</v>
      </c>
      <c r="L58" s="205"/>
      <c r="M58" s="5"/>
      <c r="N58" s="31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</row>
    <row r="59" spans="1:256" s="10" customFormat="1" ht="36" customHeight="1">
      <c r="A59" s="19">
        <v>13</v>
      </c>
      <c r="B59" s="211"/>
      <c r="C59" s="19" t="s">
        <v>505</v>
      </c>
      <c r="D59" s="19" t="s">
        <v>506</v>
      </c>
      <c r="E59" s="30">
        <v>8</v>
      </c>
      <c r="F59" s="21">
        <f t="shared" si="2"/>
        <v>4.5599999999999996</v>
      </c>
      <c r="G59" s="21">
        <v>0</v>
      </c>
      <c r="H59" s="5" t="s">
        <v>17</v>
      </c>
      <c r="I59" s="21">
        <v>4.5599999999999996</v>
      </c>
      <c r="J59" s="5" t="s">
        <v>30</v>
      </c>
      <c r="K59" s="21">
        <v>0</v>
      </c>
      <c r="L59" s="205"/>
      <c r="M59" s="5"/>
      <c r="N59" s="31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</row>
    <row r="60" spans="1:256" s="10" customFormat="1" ht="36" customHeight="1">
      <c r="A60" s="19">
        <v>14</v>
      </c>
      <c r="B60" s="211"/>
      <c r="C60" s="19" t="s">
        <v>507</v>
      </c>
      <c r="D60" s="19" t="s">
        <v>508</v>
      </c>
      <c r="E60" s="30">
        <v>27</v>
      </c>
      <c r="F60" s="21">
        <f t="shared" si="2"/>
        <v>14.73</v>
      </c>
      <c r="G60" s="21">
        <v>0</v>
      </c>
      <c r="H60" s="5" t="s">
        <v>17</v>
      </c>
      <c r="I60" s="21">
        <v>14.73</v>
      </c>
      <c r="J60" s="5" t="s">
        <v>30</v>
      </c>
      <c r="K60" s="21">
        <v>0</v>
      </c>
      <c r="L60" s="205"/>
      <c r="M60" s="5"/>
      <c r="N60" s="31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</row>
    <row r="61" spans="1:256" s="10" customFormat="1" ht="36" customHeight="1">
      <c r="A61" s="19">
        <v>15</v>
      </c>
      <c r="B61" s="211"/>
      <c r="C61" s="19" t="s">
        <v>509</v>
      </c>
      <c r="D61" s="19" t="s">
        <v>510</v>
      </c>
      <c r="E61" s="30">
        <v>10</v>
      </c>
      <c r="F61" s="21">
        <f t="shared" si="2"/>
        <v>5.22</v>
      </c>
      <c r="G61" s="21">
        <v>0</v>
      </c>
      <c r="H61" s="5" t="s">
        <v>17</v>
      </c>
      <c r="I61" s="21">
        <v>5.22</v>
      </c>
      <c r="J61" s="5" t="s">
        <v>30</v>
      </c>
      <c r="K61" s="21">
        <v>0</v>
      </c>
      <c r="L61" s="205"/>
      <c r="M61" s="5"/>
      <c r="N61" s="31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</row>
    <row r="62" spans="1:256" s="10" customFormat="1" ht="36" customHeight="1">
      <c r="A62" s="19">
        <v>16</v>
      </c>
      <c r="B62" s="212"/>
      <c r="C62" s="19" t="s">
        <v>511</v>
      </c>
      <c r="D62" s="19" t="s">
        <v>510</v>
      </c>
      <c r="E62" s="30">
        <v>38</v>
      </c>
      <c r="F62" s="21">
        <f t="shared" si="2"/>
        <v>19.22</v>
      </c>
      <c r="G62" s="21">
        <v>0</v>
      </c>
      <c r="H62" s="5" t="s">
        <v>17</v>
      </c>
      <c r="I62" s="21">
        <v>19.22</v>
      </c>
      <c r="J62" s="5" t="s">
        <v>30</v>
      </c>
      <c r="K62" s="21">
        <v>0</v>
      </c>
      <c r="L62" s="206"/>
      <c r="M62" s="5"/>
      <c r="N62" s="31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</row>
    <row r="63" spans="1:256" s="10" customFormat="1" ht="36" customHeight="1">
      <c r="A63" s="208" t="s">
        <v>512</v>
      </c>
      <c r="B63" s="213"/>
      <c r="C63" s="208"/>
      <c r="D63" s="4"/>
      <c r="E63" s="17">
        <f>SUM(E64:E68)</f>
        <v>599</v>
      </c>
      <c r="F63" s="17">
        <f>SUM(F64:F68)</f>
        <v>349.56</v>
      </c>
      <c r="G63" s="17">
        <f>SUM(G64:G68)</f>
        <v>0</v>
      </c>
      <c r="H63" s="5" t="s">
        <v>17</v>
      </c>
      <c r="I63" s="17">
        <f>SUM(I64:I68)</f>
        <v>349.56</v>
      </c>
      <c r="J63" s="5" t="s">
        <v>30</v>
      </c>
      <c r="K63" s="17">
        <f>SUM(K64:K68)</f>
        <v>0</v>
      </c>
      <c r="L63" s="17">
        <v>60</v>
      </c>
      <c r="M63" s="4"/>
      <c r="N63" s="31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IO63" s="14"/>
      <c r="IP63" s="14"/>
      <c r="IQ63" s="14"/>
      <c r="IR63" s="14"/>
      <c r="IS63" s="14"/>
      <c r="IT63" s="14"/>
      <c r="IU63" s="14"/>
      <c r="IV63" s="14"/>
    </row>
    <row r="64" spans="1:256" s="10" customFormat="1" ht="36" customHeight="1">
      <c r="A64" s="24">
        <v>1</v>
      </c>
      <c r="B64" s="203" t="s">
        <v>513</v>
      </c>
      <c r="C64" s="28" t="s">
        <v>514</v>
      </c>
      <c r="D64" s="27" t="s">
        <v>515</v>
      </c>
      <c r="E64" s="20">
        <v>171</v>
      </c>
      <c r="F64" s="21">
        <f t="shared" si="2"/>
        <v>101.48</v>
      </c>
      <c r="G64" s="21">
        <v>0</v>
      </c>
      <c r="H64" s="5" t="s">
        <v>17</v>
      </c>
      <c r="I64" s="21">
        <v>101.48</v>
      </c>
      <c r="J64" s="5" t="s">
        <v>30</v>
      </c>
      <c r="K64" s="21">
        <v>0</v>
      </c>
      <c r="L64" s="204" t="s">
        <v>516</v>
      </c>
      <c r="M64" s="4"/>
      <c r="N64" s="31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IO64" s="14"/>
      <c r="IP64" s="14"/>
      <c r="IQ64" s="14"/>
      <c r="IR64" s="14"/>
      <c r="IS64" s="14"/>
      <c r="IT64" s="14"/>
      <c r="IU64" s="14"/>
      <c r="IV64" s="14"/>
    </row>
    <row r="65" spans="1:256" s="10" customFormat="1" ht="36" customHeight="1">
      <c r="A65" s="24">
        <v>2</v>
      </c>
      <c r="B65" s="203"/>
      <c r="C65" s="28" t="s">
        <v>517</v>
      </c>
      <c r="D65" s="27" t="s">
        <v>518</v>
      </c>
      <c r="E65" s="20">
        <v>103</v>
      </c>
      <c r="F65" s="21">
        <f t="shared" si="2"/>
        <v>58.94</v>
      </c>
      <c r="G65" s="21">
        <v>0</v>
      </c>
      <c r="H65" s="5" t="s">
        <v>17</v>
      </c>
      <c r="I65" s="21">
        <v>58.94</v>
      </c>
      <c r="J65" s="5" t="s">
        <v>30</v>
      </c>
      <c r="K65" s="21">
        <v>0</v>
      </c>
      <c r="L65" s="205"/>
      <c r="M65" s="4"/>
      <c r="N65" s="31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IO65" s="14"/>
      <c r="IP65" s="14"/>
      <c r="IQ65" s="14"/>
      <c r="IR65" s="14"/>
      <c r="IS65" s="14"/>
      <c r="IT65" s="14"/>
      <c r="IU65" s="14"/>
      <c r="IV65" s="14"/>
    </row>
    <row r="66" spans="1:256" s="10" customFormat="1" ht="36" customHeight="1">
      <c r="A66" s="24">
        <v>3</v>
      </c>
      <c r="B66" s="203"/>
      <c r="C66" s="28" t="s">
        <v>519</v>
      </c>
      <c r="D66" s="27" t="s">
        <v>520</v>
      </c>
      <c r="E66" s="22">
        <v>84</v>
      </c>
      <c r="F66" s="21">
        <f t="shared" si="2"/>
        <v>49.24</v>
      </c>
      <c r="G66" s="21">
        <v>0</v>
      </c>
      <c r="H66" s="5" t="s">
        <v>17</v>
      </c>
      <c r="I66" s="21">
        <v>49.24</v>
      </c>
      <c r="J66" s="5" t="s">
        <v>30</v>
      </c>
      <c r="K66" s="21"/>
      <c r="L66" s="205"/>
      <c r="M66" s="4"/>
      <c r="N66" s="31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IO66" s="14"/>
      <c r="IP66" s="14"/>
      <c r="IQ66" s="14"/>
      <c r="IR66" s="14"/>
      <c r="IS66" s="14"/>
      <c r="IT66" s="14"/>
      <c r="IU66" s="14"/>
      <c r="IV66" s="14"/>
    </row>
    <row r="67" spans="1:256" s="10" customFormat="1" ht="36" customHeight="1">
      <c r="A67" s="24">
        <v>4</v>
      </c>
      <c r="B67" s="203"/>
      <c r="C67" s="28" t="s">
        <v>521</v>
      </c>
      <c r="D67" s="27" t="s">
        <v>522</v>
      </c>
      <c r="E67" s="20">
        <v>161</v>
      </c>
      <c r="F67" s="21">
        <f t="shared" si="2"/>
        <v>92.5</v>
      </c>
      <c r="G67" s="21">
        <v>0</v>
      </c>
      <c r="H67" s="5" t="s">
        <v>17</v>
      </c>
      <c r="I67" s="21">
        <v>92.5</v>
      </c>
      <c r="J67" s="5" t="s">
        <v>30</v>
      </c>
      <c r="K67" s="21">
        <v>0</v>
      </c>
      <c r="L67" s="205"/>
      <c r="M67" s="4"/>
      <c r="N67" s="31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IO67" s="14"/>
      <c r="IP67" s="14"/>
      <c r="IQ67" s="14"/>
      <c r="IR67" s="14"/>
      <c r="IS67" s="14"/>
      <c r="IT67" s="14"/>
      <c r="IU67" s="14"/>
      <c r="IV67" s="14"/>
    </row>
    <row r="68" spans="1:256" s="10" customFormat="1" ht="36" customHeight="1">
      <c r="A68" s="24">
        <v>5</v>
      </c>
      <c r="B68" s="19" t="s">
        <v>523</v>
      </c>
      <c r="C68" s="28" t="s">
        <v>524</v>
      </c>
      <c r="D68" s="27" t="s">
        <v>525</v>
      </c>
      <c r="E68" s="22">
        <v>80</v>
      </c>
      <c r="F68" s="21">
        <f t="shared" si="2"/>
        <v>47.4</v>
      </c>
      <c r="G68" s="21">
        <v>0</v>
      </c>
      <c r="H68" s="5" t="s">
        <v>17</v>
      </c>
      <c r="I68" s="21">
        <v>47.4</v>
      </c>
      <c r="J68" s="5" t="s">
        <v>30</v>
      </c>
      <c r="K68" s="21"/>
      <c r="L68" s="206"/>
      <c r="M68" s="4"/>
      <c r="N68" s="31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IO68" s="14"/>
      <c r="IP68" s="14"/>
      <c r="IQ68" s="14"/>
      <c r="IR68" s="14"/>
      <c r="IS68" s="14"/>
      <c r="IT68" s="14"/>
      <c r="IU68" s="14"/>
      <c r="IV68" s="14"/>
    </row>
    <row r="69" spans="1:256" s="10" customFormat="1" ht="36" customHeight="1">
      <c r="A69" s="208" t="s">
        <v>526</v>
      </c>
      <c r="B69" s="213"/>
      <c r="C69" s="208"/>
      <c r="D69" s="4"/>
      <c r="E69" s="17">
        <f>SUM(E70:E77)</f>
        <v>482</v>
      </c>
      <c r="F69" s="17">
        <f>SUM(F70:F77)</f>
        <v>155.13999999999999</v>
      </c>
      <c r="G69" s="17">
        <f>SUM(G70:G77)</f>
        <v>0</v>
      </c>
      <c r="H69" s="5" t="s">
        <v>17</v>
      </c>
      <c r="I69" s="17">
        <f>SUM(I70:I77)</f>
        <v>90.91</v>
      </c>
      <c r="J69" s="5" t="s">
        <v>30</v>
      </c>
      <c r="K69" s="17">
        <f>SUM(K70:K77)</f>
        <v>64.23</v>
      </c>
      <c r="L69" s="17">
        <v>80</v>
      </c>
      <c r="M69" s="4"/>
      <c r="N69" s="31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IO69" s="14"/>
      <c r="IP69" s="14"/>
      <c r="IQ69" s="14"/>
      <c r="IR69" s="14"/>
      <c r="IS69" s="14"/>
      <c r="IT69" s="14"/>
      <c r="IU69" s="14"/>
      <c r="IV69" s="14"/>
    </row>
    <row r="70" spans="1:256" s="10" customFormat="1" ht="36" customHeight="1">
      <c r="A70" s="19">
        <v>1</v>
      </c>
      <c r="B70" s="215" t="s">
        <v>527</v>
      </c>
      <c r="C70" s="33" t="s">
        <v>528</v>
      </c>
      <c r="D70" s="33" t="s">
        <v>529</v>
      </c>
      <c r="E70" s="34">
        <v>72</v>
      </c>
      <c r="F70" s="21">
        <f t="shared" si="2"/>
        <v>17.399999999999999</v>
      </c>
      <c r="G70" s="21">
        <v>0</v>
      </c>
      <c r="H70" s="5" t="s">
        <v>17</v>
      </c>
      <c r="I70" s="21">
        <v>17.399999999999999</v>
      </c>
      <c r="J70" s="5" t="s">
        <v>30</v>
      </c>
      <c r="K70" s="21">
        <v>0</v>
      </c>
      <c r="L70" s="204" t="s">
        <v>530</v>
      </c>
      <c r="M70" s="4"/>
      <c r="N70" s="31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IO70" s="14"/>
      <c r="IP70" s="14"/>
      <c r="IQ70" s="14"/>
      <c r="IR70" s="14"/>
      <c r="IS70" s="14"/>
      <c r="IT70" s="14"/>
      <c r="IU70" s="14"/>
      <c r="IV70" s="14"/>
    </row>
    <row r="71" spans="1:256" s="10" customFormat="1" ht="36" customHeight="1">
      <c r="A71" s="19">
        <v>2</v>
      </c>
      <c r="B71" s="215"/>
      <c r="C71" s="33" t="s">
        <v>531</v>
      </c>
      <c r="D71" s="33" t="s">
        <v>532</v>
      </c>
      <c r="E71" s="34">
        <v>130</v>
      </c>
      <c r="F71" s="21">
        <f t="shared" si="2"/>
        <v>31.2</v>
      </c>
      <c r="G71" s="21">
        <v>0</v>
      </c>
      <c r="H71" s="5" t="s">
        <v>17</v>
      </c>
      <c r="I71" s="21">
        <v>31.2</v>
      </c>
      <c r="J71" s="5" t="s">
        <v>30</v>
      </c>
      <c r="K71" s="21">
        <v>0</v>
      </c>
      <c r="L71" s="205"/>
      <c r="M71" s="4"/>
      <c r="N71" s="31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IO71" s="14"/>
      <c r="IP71" s="14"/>
      <c r="IQ71" s="14"/>
      <c r="IR71" s="14"/>
      <c r="IS71" s="14"/>
      <c r="IT71" s="14"/>
      <c r="IU71" s="14"/>
      <c r="IV71" s="14"/>
    </row>
    <row r="72" spans="1:256" s="10" customFormat="1" ht="36" customHeight="1">
      <c r="A72" s="19">
        <v>3</v>
      </c>
      <c r="B72" s="215"/>
      <c r="C72" s="33" t="s">
        <v>533</v>
      </c>
      <c r="D72" s="33" t="s">
        <v>534</v>
      </c>
      <c r="E72" s="34">
        <v>85</v>
      </c>
      <c r="F72" s="21">
        <f t="shared" si="2"/>
        <v>20.399999999999999</v>
      </c>
      <c r="G72" s="21">
        <v>0</v>
      </c>
      <c r="H72" s="5" t="s">
        <v>17</v>
      </c>
      <c r="I72" s="21">
        <v>20.399999999999999</v>
      </c>
      <c r="J72" s="5" t="s">
        <v>30</v>
      </c>
      <c r="K72" s="21">
        <v>0</v>
      </c>
      <c r="L72" s="205"/>
      <c r="M72" s="4"/>
      <c r="N72" s="31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IO72" s="14"/>
      <c r="IP72" s="14"/>
      <c r="IQ72" s="14"/>
      <c r="IR72" s="14"/>
      <c r="IS72" s="14"/>
      <c r="IT72" s="14"/>
      <c r="IU72" s="14"/>
      <c r="IV72" s="14"/>
    </row>
    <row r="73" spans="1:256" s="10" customFormat="1" ht="36" customHeight="1">
      <c r="A73" s="19">
        <v>4</v>
      </c>
      <c r="B73" s="215"/>
      <c r="C73" s="33" t="s">
        <v>535</v>
      </c>
      <c r="D73" s="33" t="s">
        <v>536</v>
      </c>
      <c r="E73" s="34">
        <v>35</v>
      </c>
      <c r="F73" s="21">
        <f t="shared" si="2"/>
        <v>27.2</v>
      </c>
      <c r="G73" s="21">
        <v>0</v>
      </c>
      <c r="H73" s="5" t="s">
        <v>17</v>
      </c>
      <c r="I73" s="21">
        <v>21.91</v>
      </c>
      <c r="J73" s="5" t="s">
        <v>30</v>
      </c>
      <c r="K73" s="21">
        <v>5.29</v>
      </c>
      <c r="L73" s="205"/>
      <c r="M73" s="4"/>
      <c r="N73" s="31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IO73" s="14"/>
      <c r="IP73" s="14"/>
      <c r="IQ73" s="14"/>
      <c r="IR73" s="14"/>
      <c r="IS73" s="14"/>
      <c r="IT73" s="14"/>
      <c r="IU73" s="14"/>
      <c r="IV73" s="14"/>
    </row>
    <row r="74" spans="1:256" s="10" customFormat="1" ht="36" customHeight="1">
      <c r="A74" s="19">
        <v>5</v>
      </c>
      <c r="B74" s="215"/>
      <c r="C74" s="33" t="s">
        <v>537</v>
      </c>
      <c r="D74" s="33" t="s">
        <v>538</v>
      </c>
      <c r="E74" s="34">
        <v>56</v>
      </c>
      <c r="F74" s="21">
        <f t="shared" si="2"/>
        <v>13.5</v>
      </c>
      <c r="G74" s="21">
        <v>0</v>
      </c>
      <c r="H74" s="5" t="s">
        <v>17</v>
      </c>
      <c r="I74" s="21">
        <v>0</v>
      </c>
      <c r="J74" s="5" t="s">
        <v>17</v>
      </c>
      <c r="K74" s="21">
        <v>13.5</v>
      </c>
      <c r="L74" s="205"/>
      <c r="M74" s="4"/>
      <c r="N74" s="31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IO74" s="14"/>
      <c r="IP74" s="14"/>
      <c r="IQ74" s="14"/>
      <c r="IR74" s="14"/>
      <c r="IS74" s="14"/>
      <c r="IT74" s="14"/>
      <c r="IU74" s="14"/>
      <c r="IV74" s="14"/>
    </row>
    <row r="75" spans="1:256" s="10" customFormat="1" ht="36" customHeight="1">
      <c r="A75" s="19">
        <v>6</v>
      </c>
      <c r="B75" s="215"/>
      <c r="C75" s="33" t="s">
        <v>539</v>
      </c>
      <c r="D75" s="33" t="s">
        <v>540</v>
      </c>
      <c r="E75" s="34">
        <v>22</v>
      </c>
      <c r="F75" s="21">
        <f t="shared" si="2"/>
        <v>17.399999999999999</v>
      </c>
      <c r="G75" s="21">
        <v>0</v>
      </c>
      <c r="H75" s="5" t="s">
        <v>17</v>
      </c>
      <c r="I75" s="21">
        <v>0</v>
      </c>
      <c r="J75" s="5" t="s">
        <v>17</v>
      </c>
      <c r="K75" s="21">
        <v>17.399999999999999</v>
      </c>
      <c r="L75" s="205"/>
      <c r="M75" s="4"/>
      <c r="N75" s="31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IO75" s="14"/>
      <c r="IP75" s="14"/>
      <c r="IQ75" s="14"/>
      <c r="IR75" s="14"/>
      <c r="IS75" s="14"/>
      <c r="IT75" s="14"/>
      <c r="IU75" s="14"/>
      <c r="IV75" s="14"/>
    </row>
    <row r="76" spans="1:256" s="10" customFormat="1" ht="36" customHeight="1">
      <c r="A76" s="19">
        <v>7</v>
      </c>
      <c r="B76" s="33" t="s">
        <v>541</v>
      </c>
      <c r="C76" s="33" t="s">
        <v>542</v>
      </c>
      <c r="D76" s="33" t="s">
        <v>543</v>
      </c>
      <c r="E76" s="35">
        <v>15</v>
      </c>
      <c r="F76" s="21">
        <f t="shared" si="2"/>
        <v>11.84</v>
      </c>
      <c r="G76" s="21">
        <v>0</v>
      </c>
      <c r="H76" s="5" t="s">
        <v>17</v>
      </c>
      <c r="I76" s="21">
        <v>0</v>
      </c>
      <c r="J76" s="5" t="s">
        <v>17</v>
      </c>
      <c r="K76" s="21">
        <v>11.84</v>
      </c>
      <c r="L76" s="205"/>
      <c r="M76" s="4"/>
      <c r="N76" s="31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IO76" s="14"/>
      <c r="IP76" s="14"/>
      <c r="IQ76" s="14"/>
      <c r="IR76" s="14"/>
      <c r="IS76" s="14"/>
      <c r="IT76" s="14"/>
      <c r="IU76" s="14"/>
      <c r="IV76" s="14"/>
    </row>
    <row r="77" spans="1:256" s="10" customFormat="1" ht="36" customHeight="1">
      <c r="A77" s="19">
        <v>8</v>
      </c>
      <c r="B77" s="36" t="s">
        <v>544</v>
      </c>
      <c r="C77" s="36" t="s">
        <v>545</v>
      </c>
      <c r="D77" s="36" t="s">
        <v>546</v>
      </c>
      <c r="E77" s="37">
        <v>67</v>
      </c>
      <c r="F77" s="21">
        <f t="shared" si="2"/>
        <v>16.2</v>
      </c>
      <c r="G77" s="21">
        <v>0</v>
      </c>
      <c r="H77" s="5" t="s">
        <v>17</v>
      </c>
      <c r="I77" s="21">
        <v>0</v>
      </c>
      <c r="J77" s="5" t="s">
        <v>17</v>
      </c>
      <c r="K77" s="21">
        <v>16.2</v>
      </c>
      <c r="L77" s="206"/>
      <c r="M77" s="4"/>
      <c r="N77" s="31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IO77" s="14"/>
      <c r="IP77" s="14"/>
      <c r="IQ77" s="14"/>
      <c r="IR77" s="14"/>
      <c r="IS77" s="14"/>
      <c r="IT77" s="14"/>
      <c r="IU77" s="14"/>
      <c r="IV77" s="14"/>
    </row>
    <row r="78" spans="1:256" s="10" customFormat="1" ht="36" customHeight="1">
      <c r="A78" s="208" t="s">
        <v>547</v>
      </c>
      <c r="B78" s="213"/>
      <c r="C78" s="208"/>
      <c r="D78" s="4"/>
      <c r="E78" s="17">
        <f>SUM(E79:E90)</f>
        <v>310</v>
      </c>
      <c r="F78" s="17">
        <f>SUM(F79:F90)</f>
        <v>92.38</v>
      </c>
      <c r="G78" s="17">
        <f>SUM(G79:G90)</f>
        <v>0</v>
      </c>
      <c r="H78" s="5" t="s">
        <v>17</v>
      </c>
      <c r="I78" s="17">
        <f>SUM(I79:I90)</f>
        <v>0</v>
      </c>
      <c r="J78" s="5" t="s">
        <v>17</v>
      </c>
      <c r="K78" s="17">
        <f>SUM(K79:K90)</f>
        <v>92.38</v>
      </c>
      <c r="L78" s="17">
        <v>40</v>
      </c>
      <c r="M78" s="4"/>
      <c r="N78" s="31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IO78" s="14"/>
      <c r="IP78" s="14"/>
      <c r="IQ78" s="14"/>
      <c r="IR78" s="14"/>
      <c r="IS78" s="14"/>
      <c r="IT78" s="14"/>
      <c r="IU78" s="14"/>
      <c r="IV78" s="14"/>
    </row>
    <row r="79" spans="1:256" s="10" customFormat="1" ht="36" customHeight="1">
      <c r="A79" s="24">
        <v>1</v>
      </c>
      <c r="B79" s="203" t="s">
        <v>548</v>
      </c>
      <c r="C79" s="38" t="s">
        <v>549</v>
      </c>
      <c r="D79" s="27" t="s">
        <v>550</v>
      </c>
      <c r="E79" s="22">
        <v>46</v>
      </c>
      <c r="F79" s="21">
        <f t="shared" si="2"/>
        <v>13.67</v>
      </c>
      <c r="G79" s="21">
        <v>0</v>
      </c>
      <c r="H79" s="5" t="s">
        <v>17</v>
      </c>
      <c r="I79" s="21">
        <v>0</v>
      </c>
      <c r="J79" s="5" t="s">
        <v>17</v>
      </c>
      <c r="K79" s="21">
        <v>13.67</v>
      </c>
      <c r="L79" s="204" t="s">
        <v>551</v>
      </c>
      <c r="M79" s="4"/>
      <c r="N79" s="31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IO79" s="14"/>
      <c r="IP79" s="14"/>
      <c r="IQ79" s="14"/>
      <c r="IR79" s="14"/>
      <c r="IS79" s="14"/>
      <c r="IT79" s="14"/>
      <c r="IU79" s="14"/>
      <c r="IV79" s="14"/>
    </row>
    <row r="80" spans="1:256" s="10" customFormat="1" ht="36" customHeight="1">
      <c r="A80" s="24">
        <v>2</v>
      </c>
      <c r="B80" s="203"/>
      <c r="C80" s="27" t="s">
        <v>552</v>
      </c>
      <c r="D80" s="27" t="s">
        <v>553</v>
      </c>
      <c r="E80" s="22">
        <v>4</v>
      </c>
      <c r="F80" s="21">
        <f t="shared" ref="F80:F90" si="3">G80+I80+K80</f>
        <v>1.1100000000000001</v>
      </c>
      <c r="G80" s="21">
        <v>0</v>
      </c>
      <c r="H80" s="5" t="s">
        <v>17</v>
      </c>
      <c r="I80" s="21">
        <v>0</v>
      </c>
      <c r="J80" s="5" t="s">
        <v>644</v>
      </c>
      <c r="K80" s="21">
        <v>1.1100000000000001</v>
      </c>
      <c r="L80" s="205"/>
      <c r="M80" s="4"/>
      <c r="N80" s="31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IO80" s="14"/>
      <c r="IP80" s="14"/>
      <c r="IQ80" s="14"/>
      <c r="IR80" s="14"/>
      <c r="IS80" s="14"/>
      <c r="IT80" s="14"/>
      <c r="IU80" s="14"/>
      <c r="IV80" s="14"/>
    </row>
    <row r="81" spans="1:256" s="10" customFormat="1" ht="36" customHeight="1">
      <c r="A81" s="24">
        <v>3</v>
      </c>
      <c r="B81" s="203" t="s">
        <v>353</v>
      </c>
      <c r="C81" s="27" t="s">
        <v>554</v>
      </c>
      <c r="D81" s="27" t="s">
        <v>555</v>
      </c>
      <c r="E81" s="22">
        <v>12</v>
      </c>
      <c r="F81" s="21">
        <f t="shared" si="3"/>
        <v>3.57</v>
      </c>
      <c r="G81" s="21">
        <v>0</v>
      </c>
      <c r="H81" s="5" t="s">
        <v>17</v>
      </c>
      <c r="I81" s="21">
        <v>0</v>
      </c>
      <c r="J81" s="5" t="s">
        <v>17</v>
      </c>
      <c r="K81" s="21">
        <v>3.57</v>
      </c>
      <c r="L81" s="205"/>
      <c r="M81" s="4"/>
      <c r="N81" s="31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IO81" s="14"/>
      <c r="IP81" s="14"/>
      <c r="IQ81" s="14"/>
      <c r="IR81" s="14"/>
      <c r="IS81" s="14"/>
      <c r="IT81" s="14"/>
      <c r="IU81" s="14"/>
      <c r="IV81" s="14"/>
    </row>
    <row r="82" spans="1:256" s="10" customFormat="1" ht="36" customHeight="1">
      <c r="A82" s="24">
        <v>4</v>
      </c>
      <c r="B82" s="203"/>
      <c r="C82" s="27" t="s">
        <v>556</v>
      </c>
      <c r="D82" s="27" t="s">
        <v>557</v>
      </c>
      <c r="E82" s="22">
        <v>23</v>
      </c>
      <c r="F82" s="21">
        <f t="shared" si="3"/>
        <v>6.84</v>
      </c>
      <c r="G82" s="21">
        <v>0</v>
      </c>
      <c r="H82" s="5" t="s">
        <v>17</v>
      </c>
      <c r="I82" s="21">
        <v>0</v>
      </c>
      <c r="J82" s="5" t="s">
        <v>17</v>
      </c>
      <c r="K82" s="21">
        <v>6.84</v>
      </c>
      <c r="L82" s="205"/>
      <c r="M82" s="4"/>
      <c r="N82" s="31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IO82" s="14"/>
      <c r="IP82" s="14"/>
      <c r="IQ82" s="14"/>
      <c r="IR82" s="14"/>
      <c r="IS82" s="14"/>
      <c r="IT82" s="14"/>
      <c r="IU82" s="14"/>
      <c r="IV82" s="14"/>
    </row>
    <row r="83" spans="1:256" s="10" customFormat="1" ht="36" customHeight="1">
      <c r="A83" s="24">
        <v>5</v>
      </c>
      <c r="B83" s="203"/>
      <c r="C83" s="27" t="s">
        <v>558</v>
      </c>
      <c r="D83" s="27" t="s">
        <v>559</v>
      </c>
      <c r="E83" s="22">
        <v>30</v>
      </c>
      <c r="F83" s="21">
        <f t="shared" si="3"/>
        <v>8.92</v>
      </c>
      <c r="G83" s="21">
        <v>0</v>
      </c>
      <c r="H83" s="5" t="s">
        <v>17</v>
      </c>
      <c r="I83" s="21">
        <v>0</v>
      </c>
      <c r="J83" s="5" t="s">
        <v>17</v>
      </c>
      <c r="K83" s="21">
        <v>8.92</v>
      </c>
      <c r="L83" s="205"/>
      <c r="M83" s="4"/>
      <c r="N83" s="31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IO83" s="14"/>
      <c r="IP83" s="14"/>
      <c r="IQ83" s="14"/>
      <c r="IR83" s="14"/>
      <c r="IS83" s="14"/>
      <c r="IT83" s="14"/>
      <c r="IU83" s="14"/>
      <c r="IV83" s="14"/>
    </row>
    <row r="84" spans="1:256" s="10" customFormat="1" ht="36" customHeight="1">
      <c r="A84" s="24">
        <v>6</v>
      </c>
      <c r="B84" s="203" t="s">
        <v>347</v>
      </c>
      <c r="C84" s="27" t="s">
        <v>560</v>
      </c>
      <c r="D84" s="27" t="s">
        <v>561</v>
      </c>
      <c r="E84" s="22">
        <v>24</v>
      </c>
      <c r="F84" s="21">
        <f t="shared" si="3"/>
        <v>7.12</v>
      </c>
      <c r="G84" s="21">
        <v>0</v>
      </c>
      <c r="H84" s="5" t="s">
        <v>17</v>
      </c>
      <c r="I84" s="21">
        <v>0</v>
      </c>
      <c r="J84" s="5" t="s">
        <v>17</v>
      </c>
      <c r="K84" s="21">
        <v>7.12</v>
      </c>
      <c r="L84" s="205"/>
      <c r="M84" s="4"/>
      <c r="N84" s="31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IO84" s="14"/>
      <c r="IP84" s="14"/>
      <c r="IQ84" s="14"/>
      <c r="IR84" s="14"/>
      <c r="IS84" s="14"/>
      <c r="IT84" s="14"/>
      <c r="IU84" s="14"/>
      <c r="IV84" s="14"/>
    </row>
    <row r="85" spans="1:256" s="10" customFormat="1" ht="36" customHeight="1">
      <c r="A85" s="24">
        <v>7</v>
      </c>
      <c r="B85" s="203"/>
      <c r="C85" s="27" t="s">
        <v>562</v>
      </c>
      <c r="D85" s="27" t="s">
        <v>563</v>
      </c>
      <c r="E85" s="22">
        <v>16</v>
      </c>
      <c r="F85" s="21">
        <f t="shared" si="3"/>
        <v>4.74</v>
      </c>
      <c r="G85" s="21">
        <v>0</v>
      </c>
      <c r="H85" s="5" t="s">
        <v>17</v>
      </c>
      <c r="I85" s="21">
        <v>0</v>
      </c>
      <c r="J85" s="5" t="s">
        <v>17</v>
      </c>
      <c r="K85" s="21">
        <v>4.74</v>
      </c>
      <c r="L85" s="205"/>
      <c r="M85" s="4"/>
      <c r="N85" s="31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IO85" s="14"/>
      <c r="IP85" s="14"/>
      <c r="IQ85" s="14"/>
      <c r="IR85" s="14"/>
      <c r="IS85" s="14"/>
      <c r="IT85" s="14"/>
      <c r="IU85" s="14"/>
      <c r="IV85" s="14"/>
    </row>
    <row r="86" spans="1:256" s="10" customFormat="1" ht="36" customHeight="1">
      <c r="A86" s="24">
        <v>8</v>
      </c>
      <c r="B86" s="203"/>
      <c r="C86" s="27" t="s">
        <v>564</v>
      </c>
      <c r="D86" s="27" t="s">
        <v>565</v>
      </c>
      <c r="E86" s="22">
        <v>87</v>
      </c>
      <c r="F86" s="21">
        <f t="shared" si="3"/>
        <v>26.1</v>
      </c>
      <c r="G86" s="21">
        <v>0</v>
      </c>
      <c r="H86" s="5" t="s">
        <v>17</v>
      </c>
      <c r="I86" s="21">
        <v>0</v>
      </c>
      <c r="J86" s="5" t="s">
        <v>17</v>
      </c>
      <c r="K86" s="21">
        <v>26.1</v>
      </c>
      <c r="L86" s="205"/>
      <c r="M86" s="4"/>
      <c r="N86" s="31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IO86" s="14"/>
      <c r="IP86" s="14"/>
      <c r="IQ86" s="14"/>
      <c r="IR86" s="14"/>
      <c r="IS86" s="14"/>
      <c r="IT86" s="14"/>
      <c r="IU86" s="14"/>
      <c r="IV86" s="14"/>
    </row>
    <row r="87" spans="1:256" s="10" customFormat="1" ht="36" customHeight="1">
      <c r="A87" s="24">
        <v>9</v>
      </c>
      <c r="B87" s="203"/>
      <c r="C87" s="27" t="s">
        <v>566</v>
      </c>
      <c r="D87" s="27" t="s">
        <v>563</v>
      </c>
      <c r="E87" s="22">
        <v>20</v>
      </c>
      <c r="F87" s="21">
        <f t="shared" si="3"/>
        <v>5.92</v>
      </c>
      <c r="G87" s="21">
        <v>0</v>
      </c>
      <c r="H87" s="5" t="s">
        <v>17</v>
      </c>
      <c r="I87" s="21">
        <v>0</v>
      </c>
      <c r="J87" s="5" t="s">
        <v>17</v>
      </c>
      <c r="K87" s="21">
        <v>5.92</v>
      </c>
      <c r="L87" s="205"/>
      <c r="M87" s="4"/>
      <c r="N87" s="31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IO87" s="14"/>
      <c r="IP87" s="14"/>
      <c r="IQ87" s="14"/>
      <c r="IR87" s="14"/>
      <c r="IS87" s="14"/>
      <c r="IT87" s="14"/>
      <c r="IU87" s="14"/>
      <c r="IV87" s="14"/>
    </row>
    <row r="88" spans="1:256" s="10" customFormat="1" ht="36" customHeight="1">
      <c r="A88" s="24">
        <v>10</v>
      </c>
      <c r="B88" s="203" t="s">
        <v>349</v>
      </c>
      <c r="C88" s="27" t="s">
        <v>567</v>
      </c>
      <c r="D88" s="27" t="s">
        <v>568</v>
      </c>
      <c r="E88" s="22">
        <v>23</v>
      </c>
      <c r="F88" s="21">
        <f t="shared" si="3"/>
        <v>6.89</v>
      </c>
      <c r="G88" s="21">
        <v>0</v>
      </c>
      <c r="H88" s="5" t="s">
        <v>17</v>
      </c>
      <c r="I88" s="21">
        <v>0</v>
      </c>
      <c r="J88" s="5" t="s">
        <v>17</v>
      </c>
      <c r="K88" s="21">
        <v>6.89</v>
      </c>
      <c r="L88" s="205"/>
      <c r="M88" s="4"/>
      <c r="N88" s="31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IO88" s="14"/>
      <c r="IP88" s="14"/>
      <c r="IQ88" s="14"/>
      <c r="IR88" s="14"/>
      <c r="IS88" s="14"/>
      <c r="IT88" s="14"/>
      <c r="IU88" s="14"/>
      <c r="IV88" s="14"/>
    </row>
    <row r="89" spans="1:256" s="10" customFormat="1" ht="36" customHeight="1">
      <c r="A89" s="24">
        <v>11</v>
      </c>
      <c r="B89" s="203"/>
      <c r="C89" s="27" t="s">
        <v>569</v>
      </c>
      <c r="D89" s="27" t="s">
        <v>570</v>
      </c>
      <c r="E89" s="22">
        <v>15</v>
      </c>
      <c r="F89" s="21">
        <f t="shared" si="3"/>
        <v>4.5</v>
      </c>
      <c r="G89" s="21">
        <v>0</v>
      </c>
      <c r="H89" s="5" t="s">
        <v>17</v>
      </c>
      <c r="I89" s="21">
        <v>0</v>
      </c>
      <c r="J89" s="5" t="s">
        <v>17</v>
      </c>
      <c r="K89" s="21">
        <v>4.5</v>
      </c>
      <c r="L89" s="205"/>
      <c r="M89" s="4"/>
      <c r="N89" s="31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IO89" s="14"/>
      <c r="IP89" s="14"/>
      <c r="IQ89" s="14"/>
      <c r="IR89" s="14"/>
      <c r="IS89" s="14"/>
      <c r="IT89" s="14"/>
      <c r="IU89" s="14"/>
      <c r="IV89" s="14"/>
    </row>
    <row r="90" spans="1:256" s="10" customFormat="1" ht="36" customHeight="1">
      <c r="A90" s="24">
        <v>12</v>
      </c>
      <c r="B90" s="210"/>
      <c r="C90" s="26" t="s">
        <v>571</v>
      </c>
      <c r="D90" s="26" t="s">
        <v>572</v>
      </c>
      <c r="E90" s="39">
        <v>10</v>
      </c>
      <c r="F90" s="21">
        <f t="shared" si="3"/>
        <v>3</v>
      </c>
      <c r="G90" s="21">
        <v>0</v>
      </c>
      <c r="H90" s="5" t="s">
        <v>17</v>
      </c>
      <c r="I90" s="32">
        <v>0</v>
      </c>
      <c r="J90" s="5" t="s">
        <v>17</v>
      </c>
      <c r="K90" s="21">
        <v>3</v>
      </c>
      <c r="L90" s="206"/>
      <c r="M90" s="4"/>
      <c r="N90" s="31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IO90" s="14"/>
      <c r="IP90" s="14"/>
      <c r="IQ90" s="14"/>
      <c r="IR90" s="14"/>
      <c r="IS90" s="14"/>
      <c r="IT90" s="14"/>
      <c r="IU90" s="14"/>
      <c r="IV90" s="14"/>
    </row>
    <row r="91" spans="1:256" s="10" customFormat="1" ht="36" customHeight="1">
      <c r="A91" s="208" t="s">
        <v>573</v>
      </c>
      <c r="B91" s="213"/>
      <c r="C91" s="208"/>
      <c r="D91" s="4"/>
      <c r="E91" s="17">
        <f>SUM(E92:E96)</f>
        <v>44</v>
      </c>
      <c r="F91" s="17">
        <f>SUM(F92:F96)</f>
        <v>28</v>
      </c>
      <c r="G91" s="17">
        <f>SUM(G92:G96)</f>
        <v>0</v>
      </c>
      <c r="H91" s="5" t="s">
        <v>17</v>
      </c>
      <c r="I91" s="17">
        <f>SUM(I92:I96)</f>
        <v>0</v>
      </c>
      <c r="J91" s="5" t="s">
        <v>17</v>
      </c>
      <c r="K91" s="17">
        <f>SUM(K92:K96)</f>
        <v>28</v>
      </c>
      <c r="L91" s="17">
        <v>5</v>
      </c>
      <c r="M91" s="4"/>
      <c r="N91" s="31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IO91" s="14"/>
      <c r="IP91" s="14"/>
      <c r="IQ91" s="14"/>
      <c r="IR91" s="14"/>
      <c r="IS91" s="14"/>
      <c r="IT91" s="14"/>
      <c r="IU91" s="14"/>
      <c r="IV91" s="14"/>
    </row>
    <row r="92" spans="1:256" s="10" customFormat="1" ht="36" customHeight="1">
      <c r="A92" s="24">
        <v>1</v>
      </c>
      <c r="B92" s="210" t="s">
        <v>574</v>
      </c>
      <c r="C92" s="25" t="s">
        <v>575</v>
      </c>
      <c r="D92" s="26" t="s">
        <v>576</v>
      </c>
      <c r="E92" s="20">
        <v>10</v>
      </c>
      <c r="F92" s="21">
        <f>G92+I92+K92</f>
        <v>5</v>
      </c>
      <c r="G92" s="21">
        <v>0</v>
      </c>
      <c r="H92" s="5" t="s">
        <v>17</v>
      </c>
      <c r="I92" s="21">
        <v>0</v>
      </c>
      <c r="J92" s="5" t="s">
        <v>17</v>
      </c>
      <c r="K92" s="21">
        <v>5</v>
      </c>
      <c r="L92" s="204" t="s">
        <v>577</v>
      </c>
      <c r="M92" s="4"/>
      <c r="N92" s="31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IO92" s="14"/>
      <c r="IP92" s="14"/>
      <c r="IQ92" s="14"/>
      <c r="IR92" s="14"/>
      <c r="IS92" s="14"/>
      <c r="IT92" s="14"/>
      <c r="IU92" s="14"/>
      <c r="IV92" s="14"/>
    </row>
    <row r="93" spans="1:256" s="10" customFormat="1" ht="36" customHeight="1">
      <c r="A93" s="24">
        <v>2</v>
      </c>
      <c r="B93" s="211"/>
      <c r="C93" s="27" t="s">
        <v>578</v>
      </c>
      <c r="D93" s="27" t="s">
        <v>579</v>
      </c>
      <c r="E93" s="20">
        <v>8</v>
      </c>
      <c r="F93" s="21">
        <f>G93+I93+K93</f>
        <v>4</v>
      </c>
      <c r="G93" s="21">
        <v>0</v>
      </c>
      <c r="H93" s="5" t="s">
        <v>17</v>
      </c>
      <c r="I93" s="21">
        <v>0</v>
      </c>
      <c r="J93" s="5" t="s">
        <v>17</v>
      </c>
      <c r="K93" s="21">
        <v>4</v>
      </c>
      <c r="L93" s="205"/>
      <c r="M93" s="4"/>
      <c r="N93" s="31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IO93" s="14"/>
      <c r="IP93" s="14"/>
      <c r="IQ93" s="14"/>
      <c r="IR93" s="14"/>
      <c r="IS93" s="14"/>
      <c r="IT93" s="14"/>
      <c r="IU93" s="14"/>
      <c r="IV93" s="14"/>
    </row>
    <row r="94" spans="1:256" s="10" customFormat="1" ht="36" customHeight="1">
      <c r="A94" s="24">
        <v>3</v>
      </c>
      <c r="B94" s="211"/>
      <c r="C94" s="28" t="s">
        <v>580</v>
      </c>
      <c r="D94" s="27" t="s">
        <v>581</v>
      </c>
      <c r="E94" s="20">
        <v>15</v>
      </c>
      <c r="F94" s="21">
        <f>G94+I94+K94</f>
        <v>8</v>
      </c>
      <c r="G94" s="21">
        <v>0</v>
      </c>
      <c r="H94" s="5" t="s">
        <v>17</v>
      </c>
      <c r="I94" s="21">
        <v>0</v>
      </c>
      <c r="J94" s="5" t="s">
        <v>17</v>
      </c>
      <c r="K94" s="21">
        <v>8</v>
      </c>
      <c r="L94" s="205"/>
      <c r="M94" s="4"/>
      <c r="N94" s="31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IO94" s="14"/>
      <c r="IP94" s="14"/>
      <c r="IQ94" s="14"/>
      <c r="IR94" s="14"/>
      <c r="IS94" s="14"/>
      <c r="IT94" s="14"/>
      <c r="IU94" s="14"/>
      <c r="IV94" s="14"/>
    </row>
    <row r="95" spans="1:256" s="10" customFormat="1" ht="36" customHeight="1">
      <c r="A95" s="24">
        <v>4</v>
      </c>
      <c r="B95" s="211"/>
      <c r="C95" s="28" t="s">
        <v>582</v>
      </c>
      <c r="D95" s="27" t="s">
        <v>583</v>
      </c>
      <c r="E95" s="20">
        <v>6</v>
      </c>
      <c r="F95" s="21">
        <f>G95+I95+K95</f>
        <v>6</v>
      </c>
      <c r="G95" s="21">
        <v>0</v>
      </c>
      <c r="H95" s="5" t="s">
        <v>17</v>
      </c>
      <c r="I95" s="21">
        <v>0</v>
      </c>
      <c r="J95" s="5" t="s">
        <v>17</v>
      </c>
      <c r="K95" s="21">
        <v>6</v>
      </c>
      <c r="L95" s="205"/>
      <c r="M95" s="4"/>
      <c r="N95" s="31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  <c r="IO95" s="14"/>
      <c r="IP95" s="14"/>
      <c r="IQ95" s="14"/>
      <c r="IR95" s="14"/>
      <c r="IS95" s="14"/>
      <c r="IT95" s="14"/>
      <c r="IU95" s="14"/>
      <c r="IV95" s="14"/>
    </row>
    <row r="96" spans="1:256" s="10" customFormat="1" ht="36" customHeight="1">
      <c r="A96" s="24">
        <v>5</v>
      </c>
      <c r="B96" s="212"/>
      <c r="C96" s="28" t="s">
        <v>584</v>
      </c>
      <c r="D96" s="27" t="s">
        <v>585</v>
      </c>
      <c r="E96" s="22">
        <v>5</v>
      </c>
      <c r="F96" s="21">
        <f>G96+I96+K96</f>
        <v>5</v>
      </c>
      <c r="G96" s="21">
        <v>0</v>
      </c>
      <c r="H96" s="5" t="s">
        <v>17</v>
      </c>
      <c r="I96" s="32">
        <v>0</v>
      </c>
      <c r="J96" s="5" t="s">
        <v>17</v>
      </c>
      <c r="K96" s="21">
        <v>5</v>
      </c>
      <c r="L96" s="206"/>
      <c r="M96" s="4"/>
      <c r="N96" s="31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IO96" s="14"/>
      <c r="IP96" s="14"/>
      <c r="IQ96" s="14"/>
      <c r="IR96" s="14"/>
      <c r="IS96" s="14"/>
      <c r="IT96" s="14"/>
      <c r="IU96" s="14"/>
      <c r="IV96" s="14"/>
    </row>
    <row r="97" spans="1:256" s="10" customFormat="1" ht="36" customHeight="1">
      <c r="A97" s="208" t="s">
        <v>586</v>
      </c>
      <c r="B97" s="213"/>
      <c r="C97" s="208"/>
      <c r="D97" s="4"/>
      <c r="E97" s="17">
        <f>SUM(E98:E114)</f>
        <v>419</v>
      </c>
      <c r="F97" s="17">
        <f>SUM(F98:F114)</f>
        <v>129.38999999999999</v>
      </c>
      <c r="G97" s="17">
        <f>SUM(G98:G114)</f>
        <v>0</v>
      </c>
      <c r="H97" s="5" t="s">
        <v>17</v>
      </c>
      <c r="I97" s="17">
        <f>SUM(I98:I114)</f>
        <v>0</v>
      </c>
      <c r="J97" s="5" t="s">
        <v>17</v>
      </c>
      <c r="K97" s="17">
        <f>SUM(K98:K114)</f>
        <v>129.38999999999999</v>
      </c>
      <c r="L97" s="17">
        <v>50</v>
      </c>
      <c r="M97" s="4"/>
      <c r="N97" s="31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13"/>
      <c r="GE97" s="13"/>
      <c r="GF97" s="13"/>
      <c r="GG97" s="13"/>
      <c r="GH97" s="13"/>
      <c r="GI97" s="13"/>
      <c r="GJ97" s="13"/>
      <c r="GK97" s="13"/>
      <c r="IO97" s="14"/>
      <c r="IP97" s="14"/>
      <c r="IQ97" s="14"/>
      <c r="IR97" s="14"/>
      <c r="IS97" s="14"/>
      <c r="IT97" s="14"/>
      <c r="IU97" s="14"/>
      <c r="IV97" s="14"/>
    </row>
    <row r="98" spans="1:256" s="10" customFormat="1" ht="36" customHeight="1">
      <c r="A98" s="24">
        <v>1</v>
      </c>
      <c r="B98" s="203" t="s">
        <v>587</v>
      </c>
      <c r="C98" s="27" t="s">
        <v>588</v>
      </c>
      <c r="D98" s="27" t="s">
        <v>589</v>
      </c>
      <c r="E98" s="20">
        <v>13</v>
      </c>
      <c r="F98" s="21">
        <f t="shared" ref="F98:F105" si="4">G98+I98+K98</f>
        <v>3.9</v>
      </c>
      <c r="G98" s="21">
        <v>0</v>
      </c>
      <c r="H98" s="5" t="s">
        <v>17</v>
      </c>
      <c r="I98" s="21">
        <v>0</v>
      </c>
      <c r="J98" s="5" t="s">
        <v>17</v>
      </c>
      <c r="K98" s="21">
        <v>3.9</v>
      </c>
      <c r="L98" s="207" t="s">
        <v>398</v>
      </c>
      <c r="M98" s="4"/>
      <c r="N98" s="31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  <c r="FP98" s="13"/>
      <c r="FQ98" s="13"/>
      <c r="FR98" s="13"/>
      <c r="FS98" s="13"/>
      <c r="FT98" s="13"/>
      <c r="FU98" s="13"/>
      <c r="FV98" s="13"/>
      <c r="FW98" s="13"/>
      <c r="FX98" s="13"/>
      <c r="FY98" s="13"/>
      <c r="FZ98" s="13"/>
      <c r="GA98" s="13"/>
      <c r="GB98" s="13"/>
      <c r="GC98" s="13"/>
      <c r="GD98" s="13"/>
      <c r="GE98" s="13"/>
      <c r="GF98" s="13"/>
      <c r="GG98" s="13"/>
      <c r="GH98" s="13"/>
      <c r="GI98" s="13"/>
      <c r="GJ98" s="13"/>
      <c r="GK98" s="13"/>
      <c r="IO98" s="14"/>
      <c r="IP98" s="14"/>
      <c r="IQ98" s="14"/>
      <c r="IR98" s="14"/>
      <c r="IS98" s="14"/>
      <c r="IT98" s="14"/>
      <c r="IU98" s="14"/>
      <c r="IV98" s="14"/>
    </row>
    <row r="99" spans="1:256" s="10" customFormat="1" ht="36" customHeight="1">
      <c r="A99" s="24">
        <v>2</v>
      </c>
      <c r="B99" s="203"/>
      <c r="C99" s="27" t="s">
        <v>590</v>
      </c>
      <c r="D99" s="27" t="s">
        <v>591</v>
      </c>
      <c r="E99" s="20">
        <v>35</v>
      </c>
      <c r="F99" s="21">
        <f t="shared" si="4"/>
        <v>10.5</v>
      </c>
      <c r="G99" s="21">
        <v>0</v>
      </c>
      <c r="H99" s="5" t="s">
        <v>17</v>
      </c>
      <c r="I99" s="21">
        <v>0</v>
      </c>
      <c r="J99" s="5" t="s">
        <v>17</v>
      </c>
      <c r="K99" s="21">
        <v>10.5</v>
      </c>
      <c r="L99" s="207"/>
      <c r="M99" s="4"/>
      <c r="N99" s="31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  <c r="FP99" s="13"/>
      <c r="FQ99" s="13"/>
      <c r="FR99" s="13"/>
      <c r="FS99" s="13"/>
      <c r="FT99" s="13"/>
      <c r="FU99" s="13"/>
      <c r="FV99" s="13"/>
      <c r="FW99" s="13"/>
      <c r="FX99" s="13"/>
      <c r="FY99" s="13"/>
      <c r="FZ99" s="13"/>
      <c r="GA99" s="13"/>
      <c r="GB99" s="13"/>
      <c r="GC99" s="13"/>
      <c r="GD99" s="13"/>
      <c r="GE99" s="13"/>
      <c r="GF99" s="13"/>
      <c r="GG99" s="13"/>
      <c r="GH99" s="13"/>
      <c r="GI99" s="13"/>
      <c r="GJ99" s="13"/>
      <c r="GK99" s="13"/>
      <c r="IO99" s="14"/>
      <c r="IP99" s="14"/>
      <c r="IQ99" s="14"/>
      <c r="IR99" s="14"/>
      <c r="IS99" s="14"/>
      <c r="IT99" s="14"/>
      <c r="IU99" s="14"/>
      <c r="IV99" s="14"/>
    </row>
    <row r="100" spans="1:256" s="10" customFormat="1" ht="36" customHeight="1">
      <c r="A100" s="24">
        <v>3</v>
      </c>
      <c r="B100" s="203"/>
      <c r="C100" s="27" t="s">
        <v>592</v>
      </c>
      <c r="D100" s="27" t="s">
        <v>593</v>
      </c>
      <c r="E100" s="20">
        <v>27</v>
      </c>
      <c r="F100" s="21">
        <f t="shared" si="4"/>
        <v>8.1</v>
      </c>
      <c r="G100" s="21">
        <v>0</v>
      </c>
      <c r="H100" s="5" t="s">
        <v>17</v>
      </c>
      <c r="I100" s="21">
        <v>0</v>
      </c>
      <c r="J100" s="5" t="s">
        <v>17</v>
      </c>
      <c r="K100" s="21">
        <v>8.1</v>
      </c>
      <c r="L100" s="207"/>
      <c r="M100" s="4"/>
      <c r="N100" s="31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IO100" s="14"/>
      <c r="IP100" s="14"/>
      <c r="IQ100" s="14"/>
      <c r="IR100" s="14"/>
      <c r="IS100" s="14"/>
      <c r="IT100" s="14"/>
      <c r="IU100" s="14"/>
      <c r="IV100" s="14"/>
    </row>
    <row r="101" spans="1:256" s="10" customFormat="1" ht="36" customHeight="1">
      <c r="A101" s="24">
        <v>4</v>
      </c>
      <c r="B101" s="203"/>
      <c r="C101" s="27" t="s">
        <v>594</v>
      </c>
      <c r="D101" s="27" t="s">
        <v>595</v>
      </c>
      <c r="E101" s="20">
        <v>98</v>
      </c>
      <c r="F101" s="21">
        <f t="shared" si="4"/>
        <v>29.4</v>
      </c>
      <c r="G101" s="21">
        <v>0</v>
      </c>
      <c r="H101" s="5" t="s">
        <v>17</v>
      </c>
      <c r="I101" s="21">
        <v>0</v>
      </c>
      <c r="J101" s="5" t="s">
        <v>17</v>
      </c>
      <c r="K101" s="21">
        <v>29.4</v>
      </c>
      <c r="L101" s="207"/>
      <c r="M101" s="4"/>
      <c r="N101" s="31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  <c r="FP101" s="13"/>
      <c r="FQ101" s="13"/>
      <c r="FR101" s="13"/>
      <c r="FS101" s="13"/>
      <c r="FT101" s="13"/>
      <c r="FU101" s="13"/>
      <c r="FV101" s="13"/>
      <c r="FW101" s="13"/>
      <c r="FX101" s="13"/>
      <c r="FY101" s="13"/>
      <c r="FZ101" s="13"/>
      <c r="GA101" s="13"/>
      <c r="GB101" s="13"/>
      <c r="GC101" s="13"/>
      <c r="GD101" s="13"/>
      <c r="GE101" s="13"/>
      <c r="GF101" s="13"/>
      <c r="GG101" s="13"/>
      <c r="GH101" s="13"/>
      <c r="GI101" s="13"/>
      <c r="GJ101" s="13"/>
      <c r="GK101" s="13"/>
      <c r="IO101" s="14"/>
      <c r="IP101" s="14"/>
      <c r="IQ101" s="14"/>
      <c r="IR101" s="14"/>
      <c r="IS101" s="14"/>
      <c r="IT101" s="14"/>
      <c r="IU101" s="14"/>
      <c r="IV101" s="14"/>
    </row>
    <row r="102" spans="1:256" s="10" customFormat="1" ht="36" customHeight="1">
      <c r="A102" s="24">
        <v>5</v>
      </c>
      <c r="B102" s="203"/>
      <c r="C102" s="27" t="s">
        <v>596</v>
      </c>
      <c r="D102" s="27" t="s">
        <v>139</v>
      </c>
      <c r="E102" s="22">
        <v>12</v>
      </c>
      <c r="F102" s="21">
        <f t="shared" si="4"/>
        <v>5.0599999999999996</v>
      </c>
      <c r="G102" s="21">
        <v>0</v>
      </c>
      <c r="H102" s="5" t="s">
        <v>17</v>
      </c>
      <c r="I102" s="21">
        <v>0</v>
      </c>
      <c r="J102" s="5" t="s">
        <v>17</v>
      </c>
      <c r="K102" s="21">
        <v>5.0599999999999996</v>
      </c>
      <c r="L102" s="207"/>
      <c r="M102" s="4"/>
      <c r="N102" s="31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  <c r="FP102" s="13"/>
      <c r="FQ102" s="13"/>
      <c r="FR102" s="13"/>
      <c r="FS102" s="13"/>
      <c r="FT102" s="13"/>
      <c r="FU102" s="13"/>
      <c r="FV102" s="13"/>
      <c r="FW102" s="13"/>
      <c r="FX102" s="13"/>
      <c r="FY102" s="13"/>
      <c r="FZ102" s="13"/>
      <c r="GA102" s="13"/>
      <c r="GB102" s="13"/>
      <c r="GC102" s="13"/>
      <c r="GD102" s="13"/>
      <c r="GE102" s="13"/>
      <c r="GF102" s="13"/>
      <c r="GG102" s="13"/>
      <c r="GH102" s="13"/>
      <c r="GI102" s="13"/>
      <c r="GJ102" s="13"/>
      <c r="GK102" s="13"/>
      <c r="IO102" s="14"/>
      <c r="IP102" s="14"/>
      <c r="IQ102" s="14"/>
      <c r="IR102" s="14"/>
      <c r="IS102" s="14"/>
      <c r="IT102" s="14"/>
      <c r="IU102" s="14"/>
      <c r="IV102" s="14"/>
    </row>
    <row r="103" spans="1:256" s="10" customFormat="1" ht="36" customHeight="1">
      <c r="A103" s="24">
        <v>6</v>
      </c>
      <c r="B103" s="203"/>
      <c r="C103" s="27" t="s">
        <v>597</v>
      </c>
      <c r="D103" s="27" t="s">
        <v>598</v>
      </c>
      <c r="E103" s="20">
        <v>24</v>
      </c>
      <c r="F103" s="21">
        <f t="shared" si="4"/>
        <v>7.1999999999999993</v>
      </c>
      <c r="G103" s="21">
        <v>0</v>
      </c>
      <c r="H103" s="5" t="s">
        <v>17</v>
      </c>
      <c r="I103" s="21">
        <v>0</v>
      </c>
      <c r="J103" s="5" t="s">
        <v>17</v>
      </c>
      <c r="K103" s="21">
        <v>7.1999999999999993</v>
      </c>
      <c r="L103" s="207"/>
      <c r="M103" s="4"/>
      <c r="N103" s="31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IO103" s="14"/>
      <c r="IP103" s="14"/>
      <c r="IQ103" s="14"/>
      <c r="IR103" s="14"/>
      <c r="IS103" s="14"/>
      <c r="IT103" s="14"/>
      <c r="IU103" s="14"/>
      <c r="IV103" s="14"/>
    </row>
    <row r="104" spans="1:256" s="10" customFormat="1" ht="36" customHeight="1">
      <c r="A104" s="24">
        <v>7</v>
      </c>
      <c r="B104" s="203"/>
      <c r="C104" s="27" t="s">
        <v>599</v>
      </c>
      <c r="D104" s="27" t="s">
        <v>600</v>
      </c>
      <c r="E104" s="20">
        <v>35</v>
      </c>
      <c r="F104" s="21">
        <f t="shared" si="4"/>
        <v>10.5</v>
      </c>
      <c r="G104" s="21">
        <v>0</v>
      </c>
      <c r="H104" s="5" t="s">
        <v>17</v>
      </c>
      <c r="I104" s="21">
        <v>0</v>
      </c>
      <c r="J104" s="5" t="s">
        <v>17</v>
      </c>
      <c r="K104" s="21">
        <v>10.5</v>
      </c>
      <c r="L104" s="207"/>
      <c r="M104" s="4"/>
      <c r="N104" s="31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  <c r="FN104" s="13"/>
      <c r="FO104" s="13"/>
      <c r="FP104" s="13"/>
      <c r="FQ104" s="13"/>
      <c r="FR104" s="13"/>
      <c r="FS104" s="13"/>
      <c r="FT104" s="13"/>
      <c r="FU104" s="13"/>
      <c r="FV104" s="13"/>
      <c r="FW104" s="13"/>
      <c r="FX104" s="13"/>
      <c r="FY104" s="13"/>
      <c r="FZ104" s="13"/>
      <c r="GA104" s="13"/>
      <c r="GB104" s="13"/>
      <c r="GC104" s="13"/>
      <c r="GD104" s="13"/>
      <c r="GE104" s="13"/>
      <c r="GF104" s="13"/>
      <c r="GG104" s="13"/>
      <c r="GH104" s="13"/>
      <c r="GI104" s="13"/>
      <c r="GJ104" s="13"/>
      <c r="GK104" s="13"/>
      <c r="IO104" s="14"/>
      <c r="IP104" s="14"/>
      <c r="IQ104" s="14"/>
      <c r="IR104" s="14"/>
      <c r="IS104" s="14"/>
      <c r="IT104" s="14"/>
      <c r="IU104" s="14"/>
      <c r="IV104" s="14"/>
    </row>
    <row r="105" spans="1:256" s="10" customFormat="1" ht="36" customHeight="1">
      <c r="A105" s="24">
        <v>8</v>
      </c>
      <c r="B105" s="203"/>
      <c r="C105" s="27" t="s">
        <v>601</v>
      </c>
      <c r="D105" s="27" t="s">
        <v>602</v>
      </c>
      <c r="E105" s="20">
        <v>7</v>
      </c>
      <c r="F105" s="21">
        <f t="shared" si="4"/>
        <v>2.1</v>
      </c>
      <c r="G105" s="21">
        <v>0</v>
      </c>
      <c r="H105" s="5" t="s">
        <v>17</v>
      </c>
      <c r="I105" s="21">
        <v>0</v>
      </c>
      <c r="J105" s="5" t="s">
        <v>17</v>
      </c>
      <c r="K105" s="21">
        <v>2.1</v>
      </c>
      <c r="L105" s="207"/>
      <c r="M105" s="4"/>
      <c r="N105" s="31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  <c r="FY105" s="13"/>
      <c r="FZ105" s="13"/>
      <c r="GA105" s="13"/>
      <c r="GB105" s="13"/>
      <c r="GC105" s="13"/>
      <c r="GD105" s="13"/>
      <c r="GE105" s="13"/>
      <c r="GF105" s="13"/>
      <c r="GG105" s="13"/>
      <c r="GH105" s="13"/>
      <c r="GI105" s="13"/>
      <c r="GJ105" s="13"/>
      <c r="GK105" s="13"/>
      <c r="IO105" s="14"/>
      <c r="IP105" s="14"/>
      <c r="IQ105" s="14"/>
      <c r="IR105" s="14"/>
      <c r="IS105" s="14"/>
      <c r="IT105" s="14"/>
      <c r="IU105" s="14"/>
      <c r="IV105" s="14"/>
    </row>
    <row r="106" spans="1:256" s="10" customFormat="1" ht="36" customHeight="1">
      <c r="A106" s="24">
        <v>9</v>
      </c>
      <c r="B106" s="203" t="s">
        <v>603</v>
      </c>
      <c r="C106" s="27" t="s">
        <v>604</v>
      </c>
      <c r="D106" s="19" t="s">
        <v>605</v>
      </c>
      <c r="E106" s="40">
        <v>3</v>
      </c>
      <c r="F106" s="21">
        <f t="shared" ref="F106:F114" si="5">G106+I106+K106</f>
        <v>0.89999999999999991</v>
      </c>
      <c r="G106" s="21">
        <v>0</v>
      </c>
      <c r="H106" s="5" t="s">
        <v>17</v>
      </c>
      <c r="I106" s="21">
        <v>0</v>
      </c>
      <c r="J106" s="5" t="s">
        <v>17</v>
      </c>
      <c r="K106" s="40">
        <v>0.89999999999999991</v>
      </c>
      <c r="L106" s="207"/>
      <c r="M106" s="4"/>
      <c r="N106" s="31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N106" s="13"/>
      <c r="FO106" s="13"/>
      <c r="FP106" s="13"/>
      <c r="FQ106" s="13"/>
      <c r="FR106" s="13"/>
      <c r="FS106" s="13"/>
      <c r="FT106" s="13"/>
      <c r="FU106" s="13"/>
      <c r="FV106" s="13"/>
      <c r="FW106" s="13"/>
      <c r="FX106" s="13"/>
      <c r="FY106" s="13"/>
      <c r="FZ106" s="13"/>
      <c r="GA106" s="13"/>
      <c r="GB106" s="13"/>
      <c r="GC106" s="13"/>
      <c r="GD106" s="13"/>
      <c r="GE106" s="13"/>
      <c r="GF106" s="13"/>
      <c r="GG106" s="13"/>
      <c r="GH106" s="13"/>
      <c r="GI106" s="13"/>
      <c r="GJ106" s="13"/>
      <c r="GK106" s="13"/>
      <c r="IO106" s="14"/>
      <c r="IP106" s="14"/>
      <c r="IQ106" s="14"/>
      <c r="IR106" s="14"/>
      <c r="IS106" s="14"/>
      <c r="IT106" s="14"/>
      <c r="IU106" s="14"/>
      <c r="IV106" s="14"/>
    </row>
    <row r="107" spans="1:256" s="10" customFormat="1" ht="36" customHeight="1">
      <c r="A107" s="24">
        <v>10</v>
      </c>
      <c r="B107" s="203"/>
      <c r="C107" s="27" t="s">
        <v>606</v>
      </c>
      <c r="D107" s="19" t="s">
        <v>607</v>
      </c>
      <c r="E107" s="40">
        <v>20</v>
      </c>
      <c r="F107" s="21">
        <f t="shared" si="5"/>
        <v>6</v>
      </c>
      <c r="G107" s="21">
        <v>0</v>
      </c>
      <c r="H107" s="5" t="s">
        <v>17</v>
      </c>
      <c r="I107" s="21">
        <v>0</v>
      </c>
      <c r="J107" s="5" t="s">
        <v>17</v>
      </c>
      <c r="K107" s="40">
        <v>6</v>
      </c>
      <c r="L107" s="207"/>
      <c r="M107" s="4"/>
      <c r="N107" s="31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N107" s="13"/>
      <c r="FO107" s="13"/>
      <c r="FP107" s="13"/>
      <c r="FQ107" s="13"/>
      <c r="FR107" s="13"/>
      <c r="FS107" s="13"/>
      <c r="FT107" s="13"/>
      <c r="FU107" s="13"/>
      <c r="FV107" s="13"/>
      <c r="FW107" s="13"/>
      <c r="FX107" s="13"/>
      <c r="FY107" s="13"/>
      <c r="FZ107" s="13"/>
      <c r="GA107" s="13"/>
      <c r="GB107" s="13"/>
      <c r="GC107" s="13"/>
      <c r="GD107" s="13"/>
      <c r="GE107" s="13"/>
      <c r="GF107" s="13"/>
      <c r="GG107" s="13"/>
      <c r="GH107" s="13"/>
      <c r="GI107" s="13"/>
      <c r="GJ107" s="13"/>
      <c r="GK107" s="13"/>
      <c r="IO107" s="14"/>
      <c r="IP107" s="14"/>
      <c r="IQ107" s="14"/>
      <c r="IR107" s="14"/>
      <c r="IS107" s="14"/>
      <c r="IT107" s="14"/>
      <c r="IU107" s="14"/>
      <c r="IV107" s="14"/>
    </row>
    <row r="108" spans="1:256" s="10" customFormat="1" ht="36" customHeight="1">
      <c r="A108" s="24">
        <v>11</v>
      </c>
      <c r="B108" s="203"/>
      <c r="C108" s="27" t="s">
        <v>608</v>
      </c>
      <c r="D108" s="19" t="s">
        <v>609</v>
      </c>
      <c r="E108" s="40">
        <v>36</v>
      </c>
      <c r="F108" s="21">
        <f t="shared" si="5"/>
        <v>10.799999999999999</v>
      </c>
      <c r="G108" s="21">
        <v>0</v>
      </c>
      <c r="H108" s="5" t="s">
        <v>17</v>
      </c>
      <c r="I108" s="21">
        <v>0</v>
      </c>
      <c r="J108" s="5" t="s">
        <v>17</v>
      </c>
      <c r="K108" s="40">
        <v>10.799999999999999</v>
      </c>
      <c r="L108" s="207"/>
      <c r="M108" s="4"/>
      <c r="N108" s="31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  <c r="FN108" s="13"/>
      <c r="FO108" s="13"/>
      <c r="FP108" s="13"/>
      <c r="FQ108" s="13"/>
      <c r="FR108" s="13"/>
      <c r="FS108" s="13"/>
      <c r="FT108" s="13"/>
      <c r="FU108" s="13"/>
      <c r="FV108" s="13"/>
      <c r="FW108" s="13"/>
      <c r="FX108" s="13"/>
      <c r="FY108" s="13"/>
      <c r="FZ108" s="13"/>
      <c r="GA108" s="13"/>
      <c r="GB108" s="13"/>
      <c r="GC108" s="13"/>
      <c r="GD108" s="13"/>
      <c r="GE108" s="13"/>
      <c r="GF108" s="13"/>
      <c r="GG108" s="13"/>
      <c r="GH108" s="13"/>
      <c r="GI108" s="13"/>
      <c r="GJ108" s="13"/>
      <c r="GK108" s="13"/>
      <c r="IO108" s="14"/>
      <c r="IP108" s="14"/>
      <c r="IQ108" s="14"/>
      <c r="IR108" s="14"/>
      <c r="IS108" s="14"/>
      <c r="IT108" s="14"/>
      <c r="IU108" s="14"/>
      <c r="IV108" s="14"/>
    </row>
    <row r="109" spans="1:256" s="10" customFormat="1" ht="36" customHeight="1">
      <c r="A109" s="24">
        <v>12</v>
      </c>
      <c r="B109" s="203"/>
      <c r="C109" s="27" t="s">
        <v>610</v>
      </c>
      <c r="D109" s="19" t="s">
        <v>611</v>
      </c>
      <c r="E109" s="40">
        <v>5</v>
      </c>
      <c r="F109" s="21">
        <f t="shared" si="5"/>
        <v>1.67</v>
      </c>
      <c r="G109" s="21">
        <v>0</v>
      </c>
      <c r="H109" s="5" t="s">
        <v>17</v>
      </c>
      <c r="I109" s="21">
        <v>0</v>
      </c>
      <c r="J109" s="5" t="s">
        <v>17</v>
      </c>
      <c r="K109" s="40">
        <v>1.67</v>
      </c>
      <c r="L109" s="207"/>
      <c r="M109" s="4"/>
      <c r="N109" s="31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  <c r="FN109" s="13"/>
      <c r="FO109" s="13"/>
      <c r="FP109" s="13"/>
      <c r="FQ109" s="13"/>
      <c r="FR109" s="13"/>
      <c r="FS109" s="13"/>
      <c r="FT109" s="13"/>
      <c r="FU109" s="13"/>
      <c r="FV109" s="13"/>
      <c r="FW109" s="13"/>
      <c r="FX109" s="13"/>
      <c r="FY109" s="13"/>
      <c r="FZ109" s="13"/>
      <c r="GA109" s="13"/>
      <c r="GB109" s="13"/>
      <c r="GC109" s="13"/>
      <c r="GD109" s="13"/>
      <c r="GE109" s="13"/>
      <c r="GF109" s="13"/>
      <c r="GG109" s="13"/>
      <c r="GH109" s="13"/>
      <c r="GI109" s="13"/>
      <c r="GJ109" s="13"/>
      <c r="GK109" s="13"/>
      <c r="IO109" s="14"/>
      <c r="IP109" s="14"/>
      <c r="IQ109" s="14"/>
      <c r="IR109" s="14"/>
      <c r="IS109" s="14"/>
      <c r="IT109" s="14"/>
      <c r="IU109" s="14"/>
      <c r="IV109" s="14"/>
    </row>
    <row r="110" spans="1:256" s="10" customFormat="1" ht="36" customHeight="1">
      <c r="A110" s="24">
        <v>13</v>
      </c>
      <c r="B110" s="203"/>
      <c r="C110" s="27" t="s">
        <v>612</v>
      </c>
      <c r="D110" s="19" t="s">
        <v>613</v>
      </c>
      <c r="E110" s="40">
        <v>12</v>
      </c>
      <c r="F110" s="21">
        <f t="shared" si="5"/>
        <v>5.66</v>
      </c>
      <c r="G110" s="21">
        <v>0</v>
      </c>
      <c r="H110" s="5" t="s">
        <v>17</v>
      </c>
      <c r="I110" s="21">
        <v>0</v>
      </c>
      <c r="J110" s="5" t="s">
        <v>17</v>
      </c>
      <c r="K110" s="40">
        <v>5.66</v>
      </c>
      <c r="L110" s="207"/>
      <c r="M110" s="4"/>
      <c r="N110" s="31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  <c r="FY110" s="13"/>
      <c r="FZ110" s="13"/>
      <c r="GA110" s="13"/>
      <c r="GB110" s="13"/>
      <c r="GC110" s="13"/>
      <c r="GD110" s="13"/>
      <c r="GE110" s="13"/>
      <c r="GF110" s="13"/>
      <c r="GG110" s="13"/>
      <c r="GH110" s="13"/>
      <c r="GI110" s="13"/>
      <c r="GJ110" s="13"/>
      <c r="GK110" s="13"/>
      <c r="IO110" s="14"/>
      <c r="IP110" s="14"/>
      <c r="IQ110" s="14"/>
      <c r="IR110" s="14"/>
      <c r="IS110" s="14"/>
      <c r="IT110" s="14"/>
      <c r="IU110" s="14"/>
      <c r="IV110" s="14"/>
    </row>
    <row r="111" spans="1:256" s="10" customFormat="1" ht="36" customHeight="1">
      <c r="A111" s="24">
        <v>14</v>
      </c>
      <c r="B111" s="203"/>
      <c r="C111" s="27" t="s">
        <v>614</v>
      </c>
      <c r="D111" s="19" t="s">
        <v>615</v>
      </c>
      <c r="E111" s="40">
        <v>32</v>
      </c>
      <c r="F111" s="21">
        <f t="shared" si="5"/>
        <v>9.6</v>
      </c>
      <c r="G111" s="21">
        <v>0</v>
      </c>
      <c r="H111" s="5" t="s">
        <v>17</v>
      </c>
      <c r="I111" s="21">
        <v>0</v>
      </c>
      <c r="J111" s="5" t="s">
        <v>17</v>
      </c>
      <c r="K111" s="40">
        <v>9.6</v>
      </c>
      <c r="L111" s="207"/>
      <c r="M111" s="4"/>
      <c r="N111" s="31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  <c r="FN111" s="13"/>
      <c r="FO111" s="13"/>
      <c r="FP111" s="13"/>
      <c r="FQ111" s="13"/>
      <c r="FR111" s="13"/>
      <c r="FS111" s="13"/>
      <c r="FT111" s="13"/>
      <c r="FU111" s="13"/>
      <c r="FV111" s="13"/>
      <c r="FW111" s="13"/>
      <c r="FX111" s="13"/>
      <c r="FY111" s="13"/>
      <c r="FZ111" s="13"/>
      <c r="GA111" s="13"/>
      <c r="GB111" s="13"/>
      <c r="GC111" s="13"/>
      <c r="GD111" s="13"/>
      <c r="GE111" s="13"/>
      <c r="GF111" s="13"/>
      <c r="GG111" s="13"/>
      <c r="GH111" s="13"/>
      <c r="GI111" s="13"/>
      <c r="GJ111" s="13"/>
      <c r="GK111" s="13"/>
      <c r="IO111" s="14"/>
      <c r="IP111" s="14"/>
      <c r="IQ111" s="14"/>
      <c r="IR111" s="14"/>
      <c r="IS111" s="14"/>
      <c r="IT111" s="14"/>
      <c r="IU111" s="14"/>
      <c r="IV111" s="14"/>
    </row>
    <row r="112" spans="1:256" s="10" customFormat="1" ht="36" customHeight="1">
      <c r="A112" s="24">
        <v>15</v>
      </c>
      <c r="B112" s="203"/>
      <c r="C112" s="27" t="s">
        <v>616</v>
      </c>
      <c r="D112" s="19" t="s">
        <v>617</v>
      </c>
      <c r="E112" s="40">
        <v>20</v>
      </c>
      <c r="F112" s="21">
        <f t="shared" si="5"/>
        <v>6</v>
      </c>
      <c r="G112" s="21">
        <v>0</v>
      </c>
      <c r="H112" s="5" t="s">
        <v>17</v>
      </c>
      <c r="I112" s="21">
        <v>0</v>
      </c>
      <c r="J112" s="5" t="s">
        <v>17</v>
      </c>
      <c r="K112" s="40">
        <v>6</v>
      </c>
      <c r="L112" s="207"/>
      <c r="M112" s="4"/>
      <c r="N112" s="31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3"/>
      <c r="FX112" s="13"/>
      <c r="FY112" s="13"/>
      <c r="FZ112" s="13"/>
      <c r="GA112" s="13"/>
      <c r="GB112" s="13"/>
      <c r="GC112" s="13"/>
      <c r="GD112" s="13"/>
      <c r="GE112" s="13"/>
      <c r="GF112" s="13"/>
      <c r="GG112" s="13"/>
      <c r="GH112" s="13"/>
      <c r="GI112" s="13"/>
      <c r="GJ112" s="13"/>
      <c r="GK112" s="13"/>
      <c r="IO112" s="14"/>
      <c r="IP112" s="14"/>
      <c r="IQ112" s="14"/>
      <c r="IR112" s="14"/>
      <c r="IS112" s="14"/>
      <c r="IT112" s="14"/>
      <c r="IU112" s="14"/>
      <c r="IV112" s="14"/>
    </row>
    <row r="113" spans="1:256" s="10" customFormat="1" ht="36" customHeight="1">
      <c r="A113" s="24">
        <v>16</v>
      </c>
      <c r="B113" s="203"/>
      <c r="C113" s="27" t="s">
        <v>618</v>
      </c>
      <c r="D113" s="19" t="s">
        <v>619</v>
      </c>
      <c r="E113" s="40">
        <v>10</v>
      </c>
      <c r="F113" s="21">
        <f t="shared" si="5"/>
        <v>3</v>
      </c>
      <c r="G113" s="21">
        <v>0</v>
      </c>
      <c r="H113" s="5" t="s">
        <v>17</v>
      </c>
      <c r="I113" s="21">
        <v>0</v>
      </c>
      <c r="J113" s="5" t="s">
        <v>17</v>
      </c>
      <c r="K113" s="40">
        <v>3</v>
      </c>
      <c r="L113" s="207"/>
      <c r="M113" s="4"/>
      <c r="N113" s="31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  <c r="FN113" s="13"/>
      <c r="FO113" s="13"/>
      <c r="FP113" s="13"/>
      <c r="FQ113" s="13"/>
      <c r="FR113" s="13"/>
      <c r="FS113" s="13"/>
      <c r="FT113" s="13"/>
      <c r="FU113" s="13"/>
      <c r="FV113" s="13"/>
      <c r="FW113" s="13"/>
      <c r="FX113" s="13"/>
      <c r="FY113" s="13"/>
      <c r="FZ113" s="13"/>
      <c r="GA113" s="13"/>
      <c r="GB113" s="13"/>
      <c r="GC113" s="13"/>
      <c r="GD113" s="13"/>
      <c r="GE113" s="13"/>
      <c r="GF113" s="13"/>
      <c r="GG113" s="13"/>
      <c r="GH113" s="13"/>
      <c r="GI113" s="13"/>
      <c r="GJ113" s="13"/>
      <c r="GK113" s="13"/>
      <c r="IO113" s="14"/>
      <c r="IP113" s="14"/>
      <c r="IQ113" s="14"/>
      <c r="IR113" s="14"/>
      <c r="IS113" s="14"/>
      <c r="IT113" s="14"/>
      <c r="IU113" s="14"/>
      <c r="IV113" s="14"/>
    </row>
    <row r="114" spans="1:256" s="10" customFormat="1" ht="36" customHeight="1">
      <c r="A114" s="24">
        <v>17</v>
      </c>
      <c r="B114" s="203"/>
      <c r="C114" s="27" t="s">
        <v>620</v>
      </c>
      <c r="D114" s="19" t="s">
        <v>621</v>
      </c>
      <c r="E114" s="40">
        <v>30</v>
      </c>
      <c r="F114" s="21">
        <f t="shared" si="5"/>
        <v>9</v>
      </c>
      <c r="G114" s="21">
        <v>0</v>
      </c>
      <c r="H114" s="5" t="s">
        <v>17</v>
      </c>
      <c r="I114" s="21">
        <v>0</v>
      </c>
      <c r="J114" s="5" t="s">
        <v>17</v>
      </c>
      <c r="K114" s="40">
        <v>9</v>
      </c>
      <c r="L114" s="207"/>
      <c r="M114" s="4"/>
      <c r="N114" s="31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N114" s="13"/>
      <c r="FO114" s="13"/>
      <c r="FP114" s="13"/>
      <c r="FQ114" s="13"/>
      <c r="FR114" s="13"/>
      <c r="FS114" s="13"/>
      <c r="FT114" s="13"/>
      <c r="FU114" s="13"/>
      <c r="FV114" s="13"/>
      <c r="FW114" s="13"/>
      <c r="FX114" s="13"/>
      <c r="FY114" s="13"/>
      <c r="FZ114" s="13"/>
      <c r="GA114" s="13"/>
      <c r="GB114" s="13"/>
      <c r="GC114" s="13"/>
      <c r="GD114" s="13"/>
      <c r="GE114" s="13"/>
      <c r="GF114" s="13"/>
      <c r="GG114" s="13"/>
      <c r="GH114" s="13"/>
      <c r="GI114" s="13"/>
      <c r="GJ114" s="13"/>
      <c r="GK114" s="13"/>
      <c r="IO114" s="14"/>
      <c r="IP114" s="14"/>
      <c r="IQ114" s="14"/>
      <c r="IR114" s="14"/>
      <c r="IS114" s="14"/>
      <c r="IT114" s="14"/>
      <c r="IU114" s="14"/>
      <c r="IV114" s="14"/>
    </row>
  </sheetData>
  <autoFilter ref="A1:M114"/>
  <mergeCells count="50">
    <mergeCell ref="A1:C1"/>
    <mergeCell ref="A2:M2"/>
    <mergeCell ref="F3:M3"/>
    <mergeCell ref="F4:K4"/>
    <mergeCell ref="B6:C6"/>
    <mergeCell ref="D4:D5"/>
    <mergeCell ref="E4:E5"/>
    <mergeCell ref="L4:L5"/>
    <mergeCell ref="A78:C78"/>
    <mergeCell ref="A91:C91"/>
    <mergeCell ref="B40:B41"/>
    <mergeCell ref="B42:B45"/>
    <mergeCell ref="B48:B49"/>
    <mergeCell ref="B50:B52"/>
    <mergeCell ref="B79:B80"/>
    <mergeCell ref="B81:B83"/>
    <mergeCell ref="B56:B62"/>
    <mergeCell ref="B64:B67"/>
    <mergeCell ref="B70:B75"/>
    <mergeCell ref="A46:C46"/>
    <mergeCell ref="A63:C63"/>
    <mergeCell ref="A69:C69"/>
    <mergeCell ref="C4:C5"/>
    <mergeCell ref="B53:B55"/>
    <mergeCell ref="B22:B31"/>
    <mergeCell ref="B33:B35"/>
    <mergeCell ref="B36:B37"/>
    <mergeCell ref="B38:B39"/>
    <mergeCell ref="A32:C32"/>
    <mergeCell ref="A4:A5"/>
    <mergeCell ref="B4:B5"/>
    <mergeCell ref="B8:B9"/>
    <mergeCell ref="B10:B13"/>
    <mergeCell ref="B14:B21"/>
    <mergeCell ref="B106:B114"/>
    <mergeCell ref="L92:L96"/>
    <mergeCell ref="L98:L114"/>
    <mergeCell ref="M4:M5"/>
    <mergeCell ref="L8:L31"/>
    <mergeCell ref="L33:L45"/>
    <mergeCell ref="L47:L62"/>
    <mergeCell ref="L64:L68"/>
    <mergeCell ref="L70:L77"/>
    <mergeCell ref="L79:L90"/>
    <mergeCell ref="A7:C7"/>
    <mergeCell ref="B84:B87"/>
    <mergeCell ref="B88:B90"/>
    <mergeCell ref="B92:B96"/>
    <mergeCell ref="B98:B105"/>
    <mergeCell ref="A97:C97"/>
  </mergeCells>
  <phoneticPr fontId="16" type="noConversion"/>
  <printOptions horizontalCentered="1"/>
  <pageMargins left="0.39370078740157483" right="0.39370078740157483" top="0.51181102362204722" bottom="0.47244094488188981" header="0.51181102362204722" footer="0.31496062992125984"/>
  <pageSetup paperSize="9" scale="93" fitToHeight="0" orientation="landscape" r:id="rId1"/>
  <headerFooter alignWithMargins="0">
    <oddFooter>&amp;C&amp;"宋体"&amp;11第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13"/>
  <sheetViews>
    <sheetView zoomScaleSheetLayoutView="100" workbookViewId="0">
      <selection activeCell="G6" sqref="G6"/>
    </sheetView>
  </sheetViews>
  <sheetFormatPr defaultRowHeight="13.5"/>
  <cols>
    <col min="1" max="1" width="6.875" style="1" customWidth="1"/>
    <col min="2" max="2" width="9.875" style="1" customWidth="1"/>
    <col min="3" max="3" width="16.875" style="1" customWidth="1"/>
    <col min="4" max="4" width="9.75" style="1" customWidth="1"/>
    <col min="5" max="6" width="9" style="1" customWidth="1"/>
    <col min="7" max="7" width="10" style="1" customWidth="1"/>
    <col min="8" max="8" width="11.75" style="1" customWidth="1"/>
    <col min="9" max="10" width="9" style="1" customWidth="1"/>
    <col min="11" max="11" width="9.625" style="1" customWidth="1"/>
    <col min="12" max="16384" width="9" style="2"/>
  </cols>
  <sheetData>
    <row r="1" spans="1:11" ht="20.100000000000001" customHeight="1">
      <c r="A1" s="220" t="s">
        <v>622</v>
      </c>
      <c r="B1" s="220"/>
    </row>
    <row r="2" spans="1:11" ht="32.1" customHeight="1">
      <c r="A2" s="221" t="s">
        <v>623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ht="32.1" customHeight="1">
      <c r="A3" s="222" t="s">
        <v>2</v>
      </c>
      <c r="B3" s="222" t="s">
        <v>3</v>
      </c>
      <c r="C3" s="222"/>
      <c r="D3" s="222" t="s">
        <v>5</v>
      </c>
      <c r="E3" s="222"/>
      <c r="F3" s="222"/>
      <c r="G3" s="222"/>
      <c r="H3" s="222"/>
      <c r="I3" s="222"/>
      <c r="J3" s="222" t="s">
        <v>6</v>
      </c>
      <c r="K3" s="222" t="s">
        <v>7</v>
      </c>
    </row>
    <row r="4" spans="1:11" ht="36.950000000000003" customHeight="1">
      <c r="A4" s="222"/>
      <c r="B4" s="222"/>
      <c r="C4" s="222"/>
      <c r="D4" s="3" t="s">
        <v>11</v>
      </c>
      <c r="E4" s="3" t="s">
        <v>12</v>
      </c>
      <c r="F4" s="3" t="s">
        <v>13</v>
      </c>
      <c r="G4" s="3" t="s">
        <v>14</v>
      </c>
      <c r="H4" s="3" t="s">
        <v>13</v>
      </c>
      <c r="I4" s="3" t="s">
        <v>15</v>
      </c>
      <c r="J4" s="222"/>
      <c r="K4" s="222"/>
    </row>
    <row r="5" spans="1:11" ht="33" customHeight="1">
      <c r="A5" s="208" t="s">
        <v>16</v>
      </c>
      <c r="B5" s="208"/>
      <c r="C5" s="208"/>
      <c r="D5" s="4">
        <f>E5+G5+I5</f>
        <v>31.818667000000005</v>
      </c>
      <c r="E5" s="4">
        <f>E6</f>
        <v>0</v>
      </c>
      <c r="F5" s="4" t="s">
        <v>18</v>
      </c>
      <c r="G5" s="4">
        <f>G6</f>
        <v>31.818667000000005</v>
      </c>
      <c r="H5" s="5" t="s">
        <v>30</v>
      </c>
      <c r="I5" s="4">
        <f>I6</f>
        <v>0</v>
      </c>
      <c r="J5" s="4" t="s">
        <v>17</v>
      </c>
      <c r="K5" s="3"/>
    </row>
    <row r="6" spans="1:11" ht="24" customHeight="1">
      <c r="A6" s="223" t="s">
        <v>19</v>
      </c>
      <c r="B6" s="224" t="s">
        <v>624</v>
      </c>
      <c r="C6" s="6" t="s">
        <v>11</v>
      </c>
      <c r="D6" s="7">
        <f>SUM(D7:D13)</f>
        <v>31.818667000000005</v>
      </c>
      <c r="E6" s="8">
        <f>SUM(E7:E10)</f>
        <v>0</v>
      </c>
      <c r="F6" s="4" t="s">
        <v>17</v>
      </c>
      <c r="G6" s="8">
        <f>SUM(G7:G13)</f>
        <v>31.818667000000005</v>
      </c>
      <c r="H6" s="5" t="s">
        <v>30</v>
      </c>
      <c r="I6" s="4">
        <v>0</v>
      </c>
      <c r="J6" s="4" t="s">
        <v>17</v>
      </c>
      <c r="K6" s="5"/>
    </row>
    <row r="7" spans="1:11" ht="39" customHeight="1">
      <c r="A7" s="223"/>
      <c r="B7" s="224"/>
      <c r="C7" s="5" t="s">
        <v>625</v>
      </c>
      <c r="D7" s="5">
        <v>3.4169990000000001</v>
      </c>
      <c r="E7" s="5">
        <v>0</v>
      </c>
      <c r="F7" s="5" t="s">
        <v>17</v>
      </c>
      <c r="G7" s="5">
        <v>3.4169990000000001</v>
      </c>
      <c r="H7" s="5" t="s">
        <v>30</v>
      </c>
      <c r="I7" s="5">
        <v>0</v>
      </c>
      <c r="J7" s="9" t="s">
        <v>53</v>
      </c>
      <c r="K7" s="5" t="s">
        <v>194</v>
      </c>
    </row>
    <row r="8" spans="1:11" ht="24">
      <c r="A8" s="223"/>
      <c r="B8" s="224"/>
      <c r="C8" s="5" t="s">
        <v>626</v>
      </c>
      <c r="D8" s="5">
        <v>1.7069300000000001</v>
      </c>
      <c r="E8" s="5">
        <v>0</v>
      </c>
      <c r="F8" s="5" t="s">
        <v>17</v>
      </c>
      <c r="G8" s="5">
        <v>1.7069300000000001</v>
      </c>
      <c r="H8" s="5" t="s">
        <v>30</v>
      </c>
      <c r="I8" s="5">
        <v>0</v>
      </c>
      <c r="J8" s="9" t="s">
        <v>53</v>
      </c>
      <c r="K8" s="5" t="s">
        <v>194</v>
      </c>
    </row>
    <row r="9" spans="1:11" ht="42.95" customHeight="1">
      <c r="A9" s="223"/>
      <c r="B9" s="224"/>
      <c r="C9" s="5" t="s">
        <v>627</v>
      </c>
      <c r="D9" s="5">
        <v>7.1935140000000004</v>
      </c>
      <c r="E9" s="5">
        <v>0</v>
      </c>
      <c r="F9" s="5" t="s">
        <v>17</v>
      </c>
      <c r="G9" s="5">
        <v>7.1935140000000004</v>
      </c>
      <c r="H9" s="5" t="s">
        <v>30</v>
      </c>
      <c r="I9" s="5">
        <v>0</v>
      </c>
      <c r="J9" s="9" t="s">
        <v>53</v>
      </c>
      <c r="K9" s="5" t="s">
        <v>194</v>
      </c>
    </row>
    <row r="10" spans="1:11" ht="42" customHeight="1">
      <c r="A10" s="223"/>
      <c r="B10" s="224"/>
      <c r="C10" s="5" t="s">
        <v>628</v>
      </c>
      <c r="D10" s="5">
        <v>16.828900000000001</v>
      </c>
      <c r="E10" s="5">
        <v>0</v>
      </c>
      <c r="F10" s="5" t="s">
        <v>17</v>
      </c>
      <c r="G10" s="5">
        <v>16.828900000000001</v>
      </c>
      <c r="H10" s="5" t="s">
        <v>30</v>
      </c>
      <c r="I10" s="5">
        <v>0</v>
      </c>
      <c r="J10" s="9" t="s">
        <v>53</v>
      </c>
      <c r="K10" s="5" t="s">
        <v>194</v>
      </c>
    </row>
    <row r="11" spans="1:11" ht="24">
      <c r="A11" s="223"/>
      <c r="B11" s="224"/>
      <c r="C11" s="5" t="s">
        <v>629</v>
      </c>
      <c r="D11" s="5">
        <v>1.4028160000000001</v>
      </c>
      <c r="E11" s="5">
        <v>0</v>
      </c>
      <c r="F11" s="5" t="s">
        <v>17</v>
      </c>
      <c r="G11" s="5">
        <v>1.4028160000000001</v>
      </c>
      <c r="H11" s="5" t="s">
        <v>30</v>
      </c>
      <c r="I11" s="5">
        <v>0</v>
      </c>
      <c r="J11" s="9" t="s">
        <v>53</v>
      </c>
      <c r="K11" s="5" t="s">
        <v>157</v>
      </c>
    </row>
    <row r="12" spans="1:11" ht="24">
      <c r="A12" s="223"/>
      <c r="B12" s="224"/>
      <c r="C12" s="5" t="s">
        <v>630</v>
      </c>
      <c r="D12" s="5">
        <v>0.34734900000000002</v>
      </c>
      <c r="E12" s="5">
        <v>0</v>
      </c>
      <c r="F12" s="5" t="s">
        <v>17</v>
      </c>
      <c r="G12" s="5">
        <v>0.34734900000000002</v>
      </c>
      <c r="H12" s="5" t="s">
        <v>30</v>
      </c>
      <c r="I12" s="5">
        <v>0</v>
      </c>
      <c r="J12" s="9" t="s">
        <v>53</v>
      </c>
      <c r="K12" s="5" t="s">
        <v>157</v>
      </c>
    </row>
    <row r="13" spans="1:11" ht="24">
      <c r="A13" s="223"/>
      <c r="B13" s="224"/>
      <c r="C13" s="5" t="s">
        <v>631</v>
      </c>
      <c r="D13" s="5">
        <v>0.92215899999999995</v>
      </c>
      <c r="E13" s="5">
        <v>0</v>
      </c>
      <c r="F13" s="5" t="s">
        <v>17</v>
      </c>
      <c r="G13" s="5">
        <v>0.92215899999999995</v>
      </c>
      <c r="H13" s="5" t="s">
        <v>30</v>
      </c>
      <c r="I13" s="5">
        <v>0</v>
      </c>
      <c r="J13" s="9" t="s">
        <v>53</v>
      </c>
      <c r="K13" s="5" t="s">
        <v>157</v>
      </c>
    </row>
  </sheetData>
  <mergeCells count="10">
    <mergeCell ref="A6:A13"/>
    <mergeCell ref="B6:B13"/>
    <mergeCell ref="J3:J4"/>
    <mergeCell ref="K3:K4"/>
    <mergeCell ref="B3:C4"/>
    <mergeCell ref="A1:B1"/>
    <mergeCell ref="A2:K2"/>
    <mergeCell ref="D3:I3"/>
    <mergeCell ref="A5:C5"/>
    <mergeCell ref="A3:A4"/>
  </mergeCells>
  <phoneticPr fontId="16" type="noConversion"/>
  <printOptions horizontalCentered="1"/>
  <pageMargins left="0.55000000000000004" right="0.55000000000000004" top="0.58958333333333335" bottom="0.58958333333333335" header="0.50972222222222219" footer="0.50972222222222219"/>
  <pageSetup paperSize="9" scale="95" orientation="landscape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4"/>
  <sheetViews>
    <sheetView topLeftCell="A4" workbookViewId="0">
      <selection activeCell="C23" sqref="C23"/>
    </sheetView>
  </sheetViews>
  <sheetFormatPr defaultColWidth="9" defaultRowHeight="13.5"/>
  <cols>
    <col min="1" max="1" width="5.625" style="142" customWidth="1"/>
    <col min="2" max="2" width="17.75" style="143" customWidth="1"/>
    <col min="3" max="3" width="18" style="142" customWidth="1"/>
    <col min="4" max="4" width="14.625" style="142" customWidth="1"/>
    <col min="5" max="5" width="17" style="142" customWidth="1"/>
    <col min="6" max="6" width="9.75" style="142" customWidth="1"/>
    <col min="7" max="16384" width="9" style="142"/>
  </cols>
  <sheetData>
    <row r="1" spans="1:6" ht="18.75">
      <c r="A1" s="133" t="s">
        <v>640</v>
      </c>
      <c r="B1" s="133"/>
      <c r="C1" s="133"/>
    </row>
    <row r="2" spans="1:6" ht="27">
      <c r="A2" s="226" t="s">
        <v>632</v>
      </c>
      <c r="B2" s="226"/>
      <c r="C2" s="226"/>
      <c r="D2" s="226"/>
      <c r="E2" s="226"/>
      <c r="F2" s="226"/>
    </row>
    <row r="3" spans="1:6" ht="14.25">
      <c r="E3" s="227" t="s">
        <v>390</v>
      </c>
      <c r="F3" s="227"/>
    </row>
    <row r="4" spans="1:6" ht="33.950000000000003" customHeight="1">
      <c r="A4" s="144" t="s">
        <v>2</v>
      </c>
      <c r="B4" s="144" t="s">
        <v>633</v>
      </c>
      <c r="C4" s="144" t="s">
        <v>147</v>
      </c>
      <c r="D4" s="144" t="s">
        <v>634</v>
      </c>
      <c r="E4" s="144" t="s">
        <v>635</v>
      </c>
      <c r="F4" s="144" t="s">
        <v>7</v>
      </c>
    </row>
    <row r="5" spans="1:6" ht="42.75" customHeight="1">
      <c r="A5" s="225" t="s">
        <v>153</v>
      </c>
      <c r="B5" s="225"/>
      <c r="C5" s="225"/>
      <c r="D5" s="145">
        <f>SUM(D6:D14)</f>
        <v>855</v>
      </c>
      <c r="E5" s="141" t="s">
        <v>667</v>
      </c>
      <c r="F5" s="145"/>
    </row>
    <row r="6" spans="1:6" ht="36" customHeight="1">
      <c r="A6" s="145">
        <v>2</v>
      </c>
      <c r="B6" s="146" t="s">
        <v>277</v>
      </c>
      <c r="C6" s="147" t="s">
        <v>636</v>
      </c>
      <c r="D6" s="145">
        <v>95</v>
      </c>
      <c r="E6" s="141" t="s">
        <v>663</v>
      </c>
      <c r="F6" s="228" t="s">
        <v>665</v>
      </c>
    </row>
    <row r="7" spans="1:6" ht="36" customHeight="1">
      <c r="A7" s="145">
        <v>3</v>
      </c>
      <c r="B7" s="146" t="s">
        <v>284</v>
      </c>
      <c r="C7" s="147" t="s">
        <v>636</v>
      </c>
      <c r="D7" s="145">
        <v>95</v>
      </c>
      <c r="E7" s="141" t="s">
        <v>663</v>
      </c>
      <c r="F7" s="228"/>
    </row>
    <row r="8" spans="1:6" ht="36" customHeight="1">
      <c r="A8" s="145">
        <v>4</v>
      </c>
      <c r="B8" s="146" t="s">
        <v>293</v>
      </c>
      <c r="C8" s="147" t="s">
        <v>636</v>
      </c>
      <c r="D8" s="145">
        <v>95</v>
      </c>
      <c r="E8" s="141" t="s">
        <v>663</v>
      </c>
      <c r="F8" s="228"/>
    </row>
    <row r="9" spans="1:6" ht="36" customHeight="1">
      <c r="A9" s="145">
        <v>9</v>
      </c>
      <c r="B9" s="146" t="s">
        <v>637</v>
      </c>
      <c r="C9" s="147" t="s">
        <v>636</v>
      </c>
      <c r="D9" s="145">
        <v>95</v>
      </c>
      <c r="E9" s="141" t="s">
        <v>666</v>
      </c>
      <c r="F9" s="228" t="s">
        <v>664</v>
      </c>
    </row>
    <row r="10" spans="1:6" ht="36" customHeight="1">
      <c r="A10" s="145">
        <v>14</v>
      </c>
      <c r="B10" s="146" t="s">
        <v>201</v>
      </c>
      <c r="C10" s="147" t="s">
        <v>636</v>
      </c>
      <c r="D10" s="145">
        <v>95</v>
      </c>
      <c r="E10" s="148" t="s">
        <v>30</v>
      </c>
      <c r="F10" s="228"/>
    </row>
    <row r="11" spans="1:6" ht="36" customHeight="1">
      <c r="A11" s="145">
        <v>16</v>
      </c>
      <c r="B11" s="146" t="s">
        <v>638</v>
      </c>
      <c r="C11" s="147" t="s">
        <v>636</v>
      </c>
      <c r="D11" s="145">
        <v>95</v>
      </c>
      <c r="E11" s="148" t="s">
        <v>30</v>
      </c>
      <c r="F11" s="228"/>
    </row>
    <row r="12" spans="1:6" ht="36" customHeight="1">
      <c r="A12" s="145">
        <v>17</v>
      </c>
      <c r="B12" s="146" t="s">
        <v>286</v>
      </c>
      <c r="C12" s="147" t="s">
        <v>636</v>
      </c>
      <c r="D12" s="145">
        <v>95</v>
      </c>
      <c r="E12" s="148" t="s">
        <v>30</v>
      </c>
      <c r="F12" s="228"/>
    </row>
    <row r="13" spans="1:6" ht="36" customHeight="1">
      <c r="A13" s="145">
        <v>18</v>
      </c>
      <c r="B13" s="146" t="s">
        <v>279</v>
      </c>
      <c r="C13" s="147" t="s">
        <v>636</v>
      </c>
      <c r="D13" s="145">
        <v>95</v>
      </c>
      <c r="E13" s="148" t="s">
        <v>30</v>
      </c>
      <c r="F13" s="228"/>
    </row>
    <row r="14" spans="1:6" ht="36" customHeight="1">
      <c r="A14" s="145">
        <v>19</v>
      </c>
      <c r="B14" s="146" t="s">
        <v>639</v>
      </c>
      <c r="C14" s="147" t="s">
        <v>636</v>
      </c>
      <c r="D14" s="145">
        <v>95</v>
      </c>
      <c r="E14" s="148" t="s">
        <v>30</v>
      </c>
      <c r="F14" s="228"/>
    </row>
  </sheetData>
  <mergeCells count="5">
    <mergeCell ref="A5:C5"/>
    <mergeCell ref="A2:F2"/>
    <mergeCell ref="E3:F3"/>
    <mergeCell ref="F6:F8"/>
    <mergeCell ref="F9:F14"/>
  </mergeCells>
  <phoneticPr fontId="1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附件1</vt:lpstr>
      <vt:lpstr>附件2</vt:lpstr>
      <vt:lpstr>附件3</vt:lpstr>
      <vt:lpstr>附件4</vt:lpstr>
      <vt:lpstr>附件5</vt:lpstr>
      <vt:lpstr>附件1!Print_Titles</vt:lpstr>
      <vt:lpstr>附件2!Print_Titles</vt:lpstr>
      <vt:lpstr>附件3!Print_Titles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刘碧霞</dc:creator>
  <cp:lastModifiedBy>未定义</cp:lastModifiedBy>
  <cp:revision>1</cp:revision>
  <cp:lastPrinted>2020-04-23T03:34:23Z</cp:lastPrinted>
  <dcterms:created xsi:type="dcterms:W3CDTF">2006-09-13T11:21:00Z</dcterms:created>
  <dcterms:modified xsi:type="dcterms:W3CDTF">2020-04-24T08:34:31Z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