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9945"/>
  </bookViews>
  <sheets>
    <sheet name="2017年" sheetId="1" r:id="rId1"/>
    <sheet name="Sheet1" sheetId="2" r:id="rId2"/>
    <sheet name="Sheet2" sheetId="3" r:id="rId3"/>
    <sheet name="Sheet3" sheetId="4" r:id="rId4"/>
  </sheets>
  <calcPr calcId="144525" concurrentCalc="0"/>
</workbook>
</file>

<file path=xl/sharedStrings.xml><?xml version="1.0" encoding="utf-8"?>
<sst xmlns="http://schemas.openxmlformats.org/spreadsheetml/2006/main" count="64">
  <si>
    <t>2017年度屯昌县中医医院财务信息公开表</t>
  </si>
  <si>
    <t>单位：万元</t>
  </si>
  <si>
    <t>序号</t>
  </si>
  <si>
    <t>项目\金额</t>
  </si>
  <si>
    <t>2017年度</t>
  </si>
  <si>
    <t>2016年度</t>
  </si>
  <si>
    <t>2017年同比金额</t>
  </si>
  <si>
    <t>2017年同比比率</t>
  </si>
  <si>
    <t>备注</t>
  </si>
  <si>
    <t>总收入</t>
  </si>
  <si>
    <t>含财政补助收入</t>
  </si>
  <si>
    <t>2</t>
  </si>
  <si>
    <t>财政项目补助收入</t>
  </si>
  <si>
    <t>3</t>
  </si>
  <si>
    <t xml:space="preserve"> 财政基本补助收入</t>
  </si>
  <si>
    <t>3.1</t>
  </si>
  <si>
    <t xml:space="preserve">   其中：取消药品加成财政补助收入</t>
  </si>
  <si>
    <t>4</t>
  </si>
  <si>
    <t xml:space="preserve"> 医疗收入</t>
  </si>
  <si>
    <t>4.1</t>
  </si>
  <si>
    <t xml:space="preserve">   其中：药品收入</t>
  </si>
  <si>
    <t>5</t>
  </si>
  <si>
    <t xml:space="preserve"> 其他收入</t>
  </si>
  <si>
    <t>6</t>
  </si>
  <si>
    <t>总支出</t>
  </si>
  <si>
    <t>含财政项目补助支出</t>
  </si>
  <si>
    <t>7</t>
  </si>
  <si>
    <t xml:space="preserve"> 医疗成本</t>
  </si>
  <si>
    <t>7.1</t>
  </si>
  <si>
    <t xml:space="preserve">  其中：人员经费</t>
  </si>
  <si>
    <t>7.2</t>
  </si>
  <si>
    <t xml:space="preserve">        卫生材料费</t>
  </si>
  <si>
    <t>7.3</t>
  </si>
  <si>
    <t xml:space="preserve">        药品费</t>
  </si>
  <si>
    <t>7.4</t>
  </si>
  <si>
    <t xml:space="preserve">        固定资产折旧费</t>
  </si>
  <si>
    <t>7.5</t>
  </si>
  <si>
    <t xml:space="preserve">       无形资产摊销费</t>
  </si>
  <si>
    <t>7.6</t>
  </si>
  <si>
    <t xml:space="preserve">       提取医疗风险基金</t>
  </si>
  <si>
    <t>7.7</t>
  </si>
  <si>
    <t xml:space="preserve">        其他费用</t>
  </si>
  <si>
    <t>含各项业务费用</t>
  </si>
  <si>
    <t>8</t>
  </si>
  <si>
    <t>其他支出</t>
  </si>
  <si>
    <t>9</t>
  </si>
  <si>
    <t>业务收支结余</t>
  </si>
  <si>
    <t>不含财政项目补助结余</t>
  </si>
  <si>
    <t>10</t>
  </si>
  <si>
    <t>财政项目补助支出</t>
  </si>
  <si>
    <t>11</t>
  </si>
  <si>
    <t>财政项目补助结转（余）</t>
  </si>
  <si>
    <t>12</t>
  </si>
  <si>
    <t>门急诊诊疗人次</t>
  </si>
  <si>
    <t>13</t>
  </si>
  <si>
    <t>次均门诊费用（元）</t>
  </si>
  <si>
    <t>14</t>
  </si>
  <si>
    <t>出院总人次</t>
  </si>
  <si>
    <t>15</t>
  </si>
  <si>
    <t>住院次均费用（元）</t>
  </si>
  <si>
    <t>16</t>
  </si>
  <si>
    <t>药占比（不含中药饮片）%</t>
  </si>
  <si>
    <t>17</t>
  </si>
  <si>
    <t>百元医疗收入消耗的卫生材料费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</si>
</sst>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_ ;[Red]\-#,##0.00\ "/>
    <numFmt numFmtId="43" formatCode="_ * #,##0.00_ ;_ * \-#,##0.00_ ;_ * &quot;-&quot;??_ ;_ @_ "/>
    <numFmt numFmtId="177" formatCode="0_);[Red]\(0\)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8" borderId="9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9" fillId="0" borderId="12" applyNumberFormat="0" applyAlignment="0" applyProtection="0">
      <alignment vertical="center"/>
    </xf>
    <xf numFmtId="0" fontId="20" fillId="0" borderId="12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14" borderId="14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1" fillId="11" borderId="10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11" applyNumberFormat="0" applyAlignment="0" applyProtection="0">
      <alignment vertical="center"/>
    </xf>
    <xf numFmtId="0" fontId="9" fillId="0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41"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textRotation="255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10" fontId="1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  <pageSetUpPr autoPageBreaks="0"/>
  </sheetPr>
  <dimension ref="A1:G29"/>
  <sheetViews>
    <sheetView tabSelected="1" workbookViewId="0">
      <selection activeCell="I12" sqref="I12"/>
    </sheetView>
  </sheetViews>
  <sheetFormatPr defaultColWidth="9" defaultRowHeight="27" customHeight="1" outlineLevelCol="6"/>
  <cols>
    <col min="1" max="1" width="5.25" style="2" customWidth="1"/>
    <col min="2" max="2" width="25" style="3" customWidth="1"/>
    <col min="3" max="3" width="15.125" style="4" customWidth="1"/>
    <col min="4" max="4" width="15.5" style="4" customWidth="1"/>
    <col min="5" max="5" width="17.75" style="3" customWidth="1"/>
    <col min="6" max="6" width="18.75" style="5" customWidth="1"/>
    <col min="7" max="7" width="24.375" style="6" customWidth="1"/>
    <col min="8" max="16384" width="9" style="3"/>
  </cols>
  <sheetData>
    <row r="1" customHeight="1" spans="1:7">
      <c r="A1" s="7" t="s">
        <v>0</v>
      </c>
      <c r="B1" s="7"/>
      <c r="C1" s="7"/>
      <c r="D1" s="7"/>
      <c r="E1" s="7"/>
      <c r="F1" s="7"/>
      <c r="G1" s="7"/>
    </row>
    <row r="2" customHeight="1" spans="1:7">
      <c r="A2" s="8"/>
      <c r="B2" s="9"/>
      <c r="G2" s="10" t="s">
        <v>1</v>
      </c>
    </row>
    <row r="3" s="1" customFormat="1" ht="30.75" customHeight="1" spans="1:7">
      <c r="A3" s="11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6" t="s">
        <v>8</v>
      </c>
    </row>
    <row r="4" ht="22" customHeight="1" spans="1:7">
      <c r="A4" s="17">
        <v>1</v>
      </c>
      <c r="B4" s="18" t="s">
        <v>9</v>
      </c>
      <c r="C4" s="15">
        <f>C8+C10+C6+C5</f>
        <v>2568.72</v>
      </c>
      <c r="D4" s="15">
        <f>D8+D10+D6+D5</f>
        <v>2761.65</v>
      </c>
      <c r="E4" s="15">
        <f>E8+E10+E6+E5</f>
        <v>-192.93</v>
      </c>
      <c r="F4" s="19">
        <f t="shared" ref="F4:F20" si="0">E4/D4</f>
        <v>-0.0698604095377762</v>
      </c>
      <c r="G4" s="20" t="s">
        <v>10</v>
      </c>
    </row>
    <row r="5" ht="24" customHeight="1" spans="1:7">
      <c r="A5" s="17" t="s">
        <v>11</v>
      </c>
      <c r="B5" s="21" t="s">
        <v>12</v>
      </c>
      <c r="C5" s="15">
        <v>284.49</v>
      </c>
      <c r="D5" s="15">
        <v>541.18</v>
      </c>
      <c r="E5" s="22">
        <f t="shared" ref="E5:E10" si="1">C5-D5</f>
        <v>-256.69</v>
      </c>
      <c r="F5" s="19">
        <f t="shared" si="0"/>
        <v>-0.474315384899664</v>
      </c>
      <c r="G5" s="23"/>
    </row>
    <row r="6" customHeight="1" spans="1:7">
      <c r="A6" s="24" t="s">
        <v>13</v>
      </c>
      <c r="B6" s="18" t="s">
        <v>14</v>
      </c>
      <c r="C6" s="15">
        <v>56.29</v>
      </c>
      <c r="D6" s="15">
        <v>60.85</v>
      </c>
      <c r="E6" s="22">
        <f t="shared" si="1"/>
        <v>-4.56</v>
      </c>
      <c r="F6" s="19">
        <f t="shared" si="0"/>
        <v>-0.0749383730484799</v>
      </c>
      <c r="G6" s="25"/>
    </row>
    <row r="7" ht="30" customHeight="1" spans="1:7">
      <c r="A7" s="24" t="s">
        <v>15</v>
      </c>
      <c r="B7" s="26" t="s">
        <v>16</v>
      </c>
      <c r="C7" s="15">
        <v>8.63</v>
      </c>
      <c r="D7" s="15">
        <v>9.74</v>
      </c>
      <c r="E7" s="22">
        <f t="shared" si="1"/>
        <v>-1.11</v>
      </c>
      <c r="F7" s="19">
        <f t="shared" si="0"/>
        <v>-0.113963039014374</v>
      </c>
      <c r="G7" s="27"/>
    </row>
    <row r="8" ht="18" customHeight="1" spans="1:7">
      <c r="A8" s="24" t="s">
        <v>17</v>
      </c>
      <c r="B8" s="18" t="s">
        <v>18</v>
      </c>
      <c r="C8" s="15">
        <v>2066.63</v>
      </c>
      <c r="D8" s="15">
        <v>2082.37</v>
      </c>
      <c r="E8" s="22">
        <f t="shared" si="1"/>
        <v>-15.7399999999998</v>
      </c>
      <c r="F8" s="19">
        <f t="shared" si="0"/>
        <v>-0.00755869514063292</v>
      </c>
      <c r="G8" s="20"/>
    </row>
    <row r="9" ht="18" customHeight="1" spans="1:7">
      <c r="A9" s="24" t="s">
        <v>19</v>
      </c>
      <c r="B9" s="18" t="s">
        <v>20</v>
      </c>
      <c r="C9" s="15">
        <v>550.05</v>
      </c>
      <c r="D9" s="15">
        <v>500.1</v>
      </c>
      <c r="E9" s="22">
        <f t="shared" si="1"/>
        <v>49.9499999999999</v>
      </c>
      <c r="F9" s="19">
        <f t="shared" si="0"/>
        <v>0.0998800239952008</v>
      </c>
      <c r="G9" s="28"/>
    </row>
    <row r="10" ht="18" customHeight="1" spans="1:7">
      <c r="A10" s="24" t="s">
        <v>21</v>
      </c>
      <c r="B10" s="18" t="s">
        <v>22</v>
      </c>
      <c r="C10" s="15">
        <v>161.31</v>
      </c>
      <c r="D10" s="15">
        <v>77.25</v>
      </c>
      <c r="E10" s="22">
        <f t="shared" si="1"/>
        <v>84.06</v>
      </c>
      <c r="F10" s="19">
        <f t="shared" si="0"/>
        <v>1.08815533980583</v>
      </c>
      <c r="G10" s="28"/>
    </row>
    <row r="11" ht="18" customHeight="1" spans="1:7">
      <c r="A11" s="24" t="s">
        <v>23</v>
      </c>
      <c r="B11" s="18" t="s">
        <v>24</v>
      </c>
      <c r="C11" s="15">
        <f>C12+C20+C22</f>
        <v>2527.13</v>
      </c>
      <c r="D11" s="15">
        <f>D12+D20+D22</f>
        <v>2427.13</v>
      </c>
      <c r="E11" s="15">
        <f>E12+E20</f>
        <v>374.8</v>
      </c>
      <c r="F11" s="19">
        <f t="shared" si="0"/>
        <v>0.154421065208703</v>
      </c>
      <c r="G11" s="20" t="s">
        <v>25</v>
      </c>
    </row>
    <row r="12" ht="18" customHeight="1" spans="1:7">
      <c r="A12" s="29" t="s">
        <v>26</v>
      </c>
      <c r="B12" s="18" t="s">
        <v>27</v>
      </c>
      <c r="C12" s="15">
        <f>SUM(C13:C19)</f>
        <v>2193.68</v>
      </c>
      <c r="D12" s="15">
        <f>SUM(D13:D19)</f>
        <v>1831.66</v>
      </c>
      <c r="E12" s="22">
        <f t="shared" ref="E12:E29" si="2">C12-D12</f>
        <v>362.02</v>
      </c>
      <c r="F12" s="19">
        <f t="shared" si="0"/>
        <v>0.197645851304281</v>
      </c>
      <c r="G12" s="28"/>
    </row>
    <row r="13" ht="18" customHeight="1" spans="1:7">
      <c r="A13" s="29" t="s">
        <v>28</v>
      </c>
      <c r="B13" s="18" t="s">
        <v>29</v>
      </c>
      <c r="C13" s="15">
        <v>980.38</v>
      </c>
      <c r="D13" s="15">
        <v>751.72</v>
      </c>
      <c r="E13" s="22">
        <f t="shared" si="2"/>
        <v>228.66</v>
      </c>
      <c r="F13" s="19">
        <f t="shared" si="0"/>
        <v>0.304182408343532</v>
      </c>
      <c r="G13" s="28"/>
    </row>
    <row r="14" ht="18" customHeight="1" spans="1:7">
      <c r="A14" s="29" t="s">
        <v>30</v>
      </c>
      <c r="B14" s="18" t="s">
        <v>31</v>
      </c>
      <c r="C14" s="15">
        <v>296.75</v>
      </c>
      <c r="D14" s="15">
        <v>238.28</v>
      </c>
      <c r="E14" s="22">
        <f t="shared" si="2"/>
        <v>58.47</v>
      </c>
      <c r="F14" s="19">
        <f t="shared" si="0"/>
        <v>0.245383582340104</v>
      </c>
      <c r="G14" s="28"/>
    </row>
    <row r="15" ht="18" customHeight="1" spans="1:7">
      <c r="A15" s="29" t="s">
        <v>32</v>
      </c>
      <c r="B15" s="18" t="s">
        <v>33</v>
      </c>
      <c r="C15" s="15">
        <v>487.5</v>
      </c>
      <c r="D15" s="15">
        <v>470.54</v>
      </c>
      <c r="E15" s="22">
        <f t="shared" si="2"/>
        <v>16.96</v>
      </c>
      <c r="F15" s="19">
        <f t="shared" si="0"/>
        <v>0.036043694478684</v>
      </c>
      <c r="G15" s="28"/>
    </row>
    <row r="16" ht="18" customHeight="1" spans="1:7">
      <c r="A16" s="29" t="s">
        <v>34</v>
      </c>
      <c r="B16" s="30" t="s">
        <v>35</v>
      </c>
      <c r="C16" s="15">
        <v>133.73</v>
      </c>
      <c r="D16" s="31">
        <v>181.01</v>
      </c>
      <c r="E16" s="22">
        <f t="shared" si="2"/>
        <v>-47.28</v>
      </c>
      <c r="F16" s="19">
        <f t="shared" si="0"/>
        <v>-0.261201038616651</v>
      </c>
      <c r="G16" s="32"/>
    </row>
    <row r="17" ht="18" customHeight="1" spans="1:7">
      <c r="A17" s="24" t="s">
        <v>36</v>
      </c>
      <c r="B17" s="30" t="s">
        <v>37</v>
      </c>
      <c r="C17" s="15">
        <v>18.36</v>
      </c>
      <c r="D17" s="31">
        <v>12.77</v>
      </c>
      <c r="E17" s="22">
        <f t="shared" si="2"/>
        <v>5.59</v>
      </c>
      <c r="F17" s="19">
        <f t="shared" si="0"/>
        <v>0.437744714173845</v>
      </c>
      <c r="G17" s="32"/>
    </row>
    <row r="18" ht="18" customHeight="1" spans="1:7">
      <c r="A18" s="24" t="s">
        <v>38</v>
      </c>
      <c r="B18" s="30" t="s">
        <v>39</v>
      </c>
      <c r="C18" s="15">
        <v>2.06</v>
      </c>
      <c r="D18" s="31">
        <v>2.08</v>
      </c>
      <c r="E18" s="22">
        <f t="shared" si="2"/>
        <v>-0.02</v>
      </c>
      <c r="F18" s="19">
        <f t="shared" si="0"/>
        <v>-0.00961538461538462</v>
      </c>
      <c r="G18" s="32"/>
    </row>
    <row r="19" ht="18" customHeight="1" spans="1:7">
      <c r="A19" s="24" t="s">
        <v>40</v>
      </c>
      <c r="B19" s="18" t="s">
        <v>41</v>
      </c>
      <c r="C19" s="15">
        <v>274.9</v>
      </c>
      <c r="D19" s="15">
        <v>175.26</v>
      </c>
      <c r="E19" s="22">
        <f t="shared" si="2"/>
        <v>99.64</v>
      </c>
      <c r="F19" s="19">
        <f t="shared" si="0"/>
        <v>0.568526760241926</v>
      </c>
      <c r="G19" s="20" t="s">
        <v>42</v>
      </c>
    </row>
    <row r="20" ht="18" customHeight="1" spans="1:7">
      <c r="A20" s="24" t="s">
        <v>43</v>
      </c>
      <c r="B20" s="18" t="s">
        <v>44</v>
      </c>
      <c r="C20" s="15">
        <v>37.95</v>
      </c>
      <c r="D20" s="15">
        <v>25.17</v>
      </c>
      <c r="E20" s="22">
        <f t="shared" si="2"/>
        <v>12.78</v>
      </c>
      <c r="F20" s="19">
        <f t="shared" si="0"/>
        <v>0.507747318235995</v>
      </c>
      <c r="G20" s="20"/>
    </row>
    <row r="21" ht="18" customHeight="1" spans="1:7">
      <c r="A21" s="24" t="s">
        <v>45</v>
      </c>
      <c r="B21" s="18" t="s">
        <v>46</v>
      </c>
      <c r="C21" s="15">
        <f>C6+C8+C10-C12-C20</f>
        <v>52.6000000000002</v>
      </c>
      <c r="D21" s="15">
        <f>D6+D8+D10-D12-D20</f>
        <v>363.64</v>
      </c>
      <c r="E21" s="22">
        <f t="shared" si="2"/>
        <v>-311.04</v>
      </c>
      <c r="F21" s="19">
        <f>-E21/D21</f>
        <v>0.855351446485535</v>
      </c>
      <c r="G21" s="20" t="s">
        <v>47</v>
      </c>
    </row>
    <row r="22" ht="18" customHeight="1" spans="1:7">
      <c r="A22" s="24" t="s">
        <v>48</v>
      </c>
      <c r="B22" s="21" t="s">
        <v>49</v>
      </c>
      <c r="C22" s="15">
        <v>295.5</v>
      </c>
      <c r="D22" s="15">
        <v>570.3</v>
      </c>
      <c r="E22" s="22">
        <f t="shared" si="2"/>
        <v>-274.8</v>
      </c>
      <c r="F22" s="19"/>
      <c r="G22" s="33"/>
    </row>
    <row r="23" ht="21" customHeight="1" spans="1:7">
      <c r="A23" s="24" t="s">
        <v>50</v>
      </c>
      <c r="B23" s="21" t="s">
        <v>51</v>
      </c>
      <c r="C23" s="15">
        <f>C5-C22</f>
        <v>-11.01</v>
      </c>
      <c r="D23" s="15">
        <f>D5-D22</f>
        <v>-29.12</v>
      </c>
      <c r="E23" s="22">
        <f t="shared" si="2"/>
        <v>18.11</v>
      </c>
      <c r="F23" s="19"/>
      <c r="G23" s="27"/>
    </row>
    <row r="24" ht="21" customHeight="1" spans="1:7">
      <c r="A24" s="34" t="s">
        <v>52</v>
      </c>
      <c r="B24" s="35" t="s">
        <v>53</v>
      </c>
      <c r="C24" s="36">
        <v>27132</v>
      </c>
      <c r="D24" s="36">
        <v>23607</v>
      </c>
      <c r="E24" s="37">
        <f t="shared" si="2"/>
        <v>3525</v>
      </c>
      <c r="F24" s="38">
        <f t="shared" ref="F24:F28" si="3">E24/D24</f>
        <v>0.149320116914475</v>
      </c>
      <c r="G24" s="39"/>
    </row>
    <row r="25" ht="24" customHeight="1" spans="1:7">
      <c r="A25" s="34" t="s">
        <v>54</v>
      </c>
      <c r="B25" s="35" t="s">
        <v>55</v>
      </c>
      <c r="C25" s="40">
        <v>115.3</v>
      </c>
      <c r="D25" s="40">
        <v>114.5</v>
      </c>
      <c r="E25" s="37">
        <f t="shared" si="2"/>
        <v>0.799999999999997</v>
      </c>
      <c r="F25" s="38">
        <f t="shared" ref="F25:F29" si="4">-E25/D25</f>
        <v>-0.00698689956331875</v>
      </c>
      <c r="G25" s="39"/>
    </row>
    <row r="26" ht="24" customHeight="1" spans="1:7">
      <c r="A26" s="34" t="s">
        <v>56</v>
      </c>
      <c r="B26" s="35" t="s">
        <v>57</v>
      </c>
      <c r="C26" s="40">
        <v>3690</v>
      </c>
      <c r="D26" s="40">
        <v>3647</v>
      </c>
      <c r="E26" s="37">
        <f t="shared" si="2"/>
        <v>43</v>
      </c>
      <c r="F26" s="38">
        <f t="shared" si="3"/>
        <v>0.0117905127502056</v>
      </c>
      <c r="G26" s="39"/>
    </row>
    <row r="27" ht="24" customHeight="1" spans="1:7">
      <c r="A27" s="34" t="s">
        <v>58</v>
      </c>
      <c r="B27" s="35" t="s">
        <v>59</v>
      </c>
      <c r="C27" s="40">
        <v>4499</v>
      </c>
      <c r="D27" s="40">
        <v>4968</v>
      </c>
      <c r="E27" s="37">
        <f t="shared" si="2"/>
        <v>-469</v>
      </c>
      <c r="F27" s="38">
        <f t="shared" si="4"/>
        <v>0.0944041867954911</v>
      </c>
      <c r="G27" s="39"/>
    </row>
    <row r="28" ht="24" customHeight="1" spans="1:7">
      <c r="A28" s="34" t="s">
        <v>60</v>
      </c>
      <c r="B28" s="35" t="s">
        <v>61</v>
      </c>
      <c r="C28" s="40">
        <v>11.57</v>
      </c>
      <c r="D28" s="40">
        <v>12.95</v>
      </c>
      <c r="E28" s="37">
        <f t="shared" si="2"/>
        <v>-1.38</v>
      </c>
      <c r="F28" s="38">
        <f t="shared" si="3"/>
        <v>-0.106563706563706</v>
      </c>
      <c r="G28" s="39"/>
    </row>
    <row r="29" ht="24" customHeight="1" spans="1:7">
      <c r="A29" s="34" t="s">
        <v>62</v>
      </c>
      <c r="B29" s="39" t="s">
        <v>63</v>
      </c>
      <c r="C29" s="40">
        <v>19.49</v>
      </c>
      <c r="D29" s="40">
        <v>13.91</v>
      </c>
      <c r="E29" s="37">
        <f t="shared" si="2"/>
        <v>5.58</v>
      </c>
      <c r="F29" s="38">
        <f t="shared" si="4"/>
        <v>-0.401150251617541</v>
      </c>
      <c r="G29" s="39"/>
    </row>
  </sheetData>
  <mergeCells count="3">
    <mergeCell ref="A1:G1"/>
    <mergeCell ref="G6:G7"/>
    <mergeCell ref="G22:G23"/>
  </mergeCells>
  <pageMargins left="0.751388888888889" right="0.751388888888889" top="0.790277777777778" bottom="0.388888888888889" header="0.507638888888889" footer="0.507638888888889"/>
  <pageSetup paperSize="9" fitToWidth="0" fitToHeight="0" orientation="landscape" useFirstPageNumber="1" errors="NA" horizontalDpi="600" verticalDpi="180"/>
  <headerFooter alignWithMargins="0" scaleWithDoc="0">
    <oddHeader>&amp;C&amp;"黑体"&amp;22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K18" sqref="K1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2017年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中医院</dc:creator>
  <cp:lastModifiedBy>Administrator</cp:lastModifiedBy>
  <dcterms:created xsi:type="dcterms:W3CDTF">2018-03-30T08:44:00Z</dcterms:created>
  <dcterms:modified xsi:type="dcterms:W3CDTF">2018-04-08T06:19:14Z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