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2742_5fc70114d6190" sheetId="1" r:id="rId1"/>
  </sheets>
  <definedNames>
    <definedName name="_xlnm.Print_Titles" localSheetId="0">'2742_5fc70114d6190'!$2:$2</definedName>
  </definedNames>
  <calcPr fullCalcOnLoad="1"/>
</workbook>
</file>

<file path=xl/sharedStrings.xml><?xml version="1.0" encoding="utf-8"?>
<sst xmlns="http://schemas.openxmlformats.org/spreadsheetml/2006/main" count="1081" uniqueCount="521">
  <si>
    <t>屯昌县2020年公开招聘“镇属村用”及急缺基层卫生专业才                                 资格审核通过人员名单</t>
  </si>
  <si>
    <t>序号</t>
  </si>
  <si>
    <t>姓名</t>
  </si>
  <si>
    <t>身份证号码</t>
  </si>
  <si>
    <t>报考岗位</t>
  </si>
  <si>
    <t>460033****6599</t>
  </si>
  <si>
    <t>20200001_超声科医生</t>
  </si>
  <si>
    <t>460026****485X</t>
  </si>
  <si>
    <t>20200002_超声科医生（农场定向）</t>
  </si>
  <si>
    <t>460026****3911</t>
  </si>
  <si>
    <t>460026****3018</t>
  </si>
  <si>
    <t>460026****5118</t>
  </si>
  <si>
    <t>460026****5116</t>
  </si>
  <si>
    <t>20200004_放射科医生（农场定向）</t>
  </si>
  <si>
    <t>460026****5110</t>
  </si>
  <si>
    <t>460025****332X</t>
  </si>
  <si>
    <t>20200005_妇产科医生</t>
  </si>
  <si>
    <t>460026****3929</t>
  </si>
  <si>
    <t>20200006_妇产科医生（农场定向）</t>
  </si>
  <si>
    <t>460026****5121</t>
  </si>
  <si>
    <t>460026****5119</t>
  </si>
  <si>
    <t>20200007_公卫科</t>
  </si>
  <si>
    <t>460200****5112</t>
  </si>
  <si>
    <t>460026****0925</t>
  </si>
  <si>
    <t>20200008_护理岗位（贫困生定向）</t>
  </si>
  <si>
    <t>460026****0964</t>
  </si>
  <si>
    <t>460026****1226</t>
  </si>
  <si>
    <t>460026****3629</t>
  </si>
  <si>
    <t>460026****062X</t>
  </si>
  <si>
    <t>460004****5025</t>
  </si>
  <si>
    <t>460031****6429</t>
  </si>
  <si>
    <t>460033****6581</t>
  </si>
  <si>
    <t>20200009_护理岗位</t>
  </si>
  <si>
    <t>469023****6645</t>
  </si>
  <si>
    <t>469024****0042</t>
  </si>
  <si>
    <t>460030****212X</t>
  </si>
  <si>
    <t>460033****3221</t>
  </si>
  <si>
    <t>460028****4021</t>
  </si>
  <si>
    <t>460200****5347</t>
  </si>
  <si>
    <t>460026****0027</t>
  </si>
  <si>
    <t>460026****0028</t>
  </si>
  <si>
    <t>460026****0041</t>
  </si>
  <si>
    <t>460036****4820</t>
  </si>
  <si>
    <t>460026****0321</t>
  </si>
  <si>
    <t>460200****4028</t>
  </si>
  <si>
    <t>460026****4227</t>
  </si>
  <si>
    <t>460036****0829</t>
  </si>
  <si>
    <t>460004****5246</t>
  </si>
  <si>
    <t>460026****1825</t>
  </si>
  <si>
    <t>460026****2429</t>
  </si>
  <si>
    <t>460007****7225</t>
  </si>
  <si>
    <t>460003****0622</t>
  </si>
  <si>
    <t>460026****4821</t>
  </si>
  <si>
    <t>460026****0025</t>
  </si>
  <si>
    <t>460026****3022</t>
  </si>
  <si>
    <t>460003****2241</t>
  </si>
  <si>
    <t>460026****272X</t>
  </si>
  <si>
    <t>460026****0040</t>
  </si>
  <si>
    <t>460007****7220</t>
  </si>
  <si>
    <t>460025****2122</t>
  </si>
  <si>
    <t>460026****3940</t>
  </si>
  <si>
    <t>460007****7224</t>
  </si>
  <si>
    <t>460027****2929</t>
  </si>
  <si>
    <t>460036****652X</t>
  </si>
  <si>
    <t>460026****242X</t>
  </si>
  <si>
    <t>469003****6623</t>
  </si>
  <si>
    <t>460003****2427</t>
  </si>
  <si>
    <t>460033****450X</t>
  </si>
  <si>
    <t>460033****3244</t>
  </si>
  <si>
    <t>460003****3261</t>
  </si>
  <si>
    <t>460026****096X</t>
  </si>
  <si>
    <t>460028****2442</t>
  </si>
  <si>
    <t>360423****5022</t>
  </si>
  <si>
    <t>460026****0324</t>
  </si>
  <si>
    <t>460027****0026</t>
  </si>
  <si>
    <t>460026****1821</t>
  </si>
  <si>
    <t>460007****6829</t>
  </si>
  <si>
    <t>460026****2428</t>
  </si>
  <si>
    <t>460026****0045</t>
  </si>
  <si>
    <t>460036****0428</t>
  </si>
  <si>
    <t>460026****3067</t>
  </si>
  <si>
    <t>460003****2843</t>
  </si>
  <si>
    <t>469003****276X</t>
  </si>
  <si>
    <t>460036****2422</t>
  </si>
  <si>
    <t>460026****0620</t>
  </si>
  <si>
    <t>460026****0622</t>
  </si>
  <si>
    <t>460003****2449</t>
  </si>
  <si>
    <t>460004****6423</t>
  </si>
  <si>
    <t>460026****4521</t>
  </si>
  <si>
    <t>460026****2729</t>
  </si>
  <si>
    <t>142723****1429</t>
  </si>
  <si>
    <t>142723****4613</t>
  </si>
  <si>
    <t>460030****3624</t>
  </si>
  <si>
    <t>460026****0049</t>
  </si>
  <si>
    <t>460033****7784</t>
  </si>
  <si>
    <t>460036****1521</t>
  </si>
  <si>
    <t>460026****4829</t>
  </si>
  <si>
    <t>460030****2128</t>
  </si>
  <si>
    <t>460026****0042</t>
  </si>
  <si>
    <t>460026****0927</t>
  </si>
  <si>
    <t>460003****4840</t>
  </si>
  <si>
    <t>460028****5222</t>
  </si>
  <si>
    <t>460028****0845</t>
  </si>
  <si>
    <t>460031****6455</t>
  </si>
  <si>
    <t>460003****3461</t>
  </si>
  <si>
    <t>460025****2748</t>
  </si>
  <si>
    <t>460027****004X</t>
  </si>
  <si>
    <t>460025****214X</t>
  </si>
  <si>
    <t>460026****3046</t>
  </si>
  <si>
    <t>460028****6849</t>
  </si>
  <si>
    <t>420222****3781</t>
  </si>
  <si>
    <t>460025****2128</t>
  </si>
  <si>
    <t>460007****0422</t>
  </si>
  <si>
    <t>469003****4826</t>
  </si>
  <si>
    <t>460026****0327</t>
  </si>
  <si>
    <t>460033****3883</t>
  </si>
  <si>
    <t>460026****0623</t>
  </si>
  <si>
    <t>469024****3628</t>
  </si>
  <si>
    <t>460026****304X</t>
  </si>
  <si>
    <t>460001****1521</t>
  </si>
  <si>
    <t>460106****3827</t>
  </si>
  <si>
    <t>460026****2728</t>
  </si>
  <si>
    <t>460026****2743</t>
  </si>
  <si>
    <t>460036****1222</t>
  </si>
  <si>
    <t>460003****3482</t>
  </si>
  <si>
    <t>460026****0064</t>
  </si>
  <si>
    <t>460026****2149</t>
  </si>
  <si>
    <t>460003****1824</t>
  </si>
  <si>
    <t>460002****2222</t>
  </si>
  <si>
    <t>460026****0325</t>
  </si>
  <si>
    <t>460028****6829</t>
  </si>
  <si>
    <t>460300****0026</t>
  </si>
  <si>
    <t>460026****3028</t>
  </si>
  <si>
    <t>460025****0665</t>
  </si>
  <si>
    <t>460028****6928</t>
  </si>
  <si>
    <t>460026****2720</t>
  </si>
  <si>
    <t>460026****4225</t>
  </si>
  <si>
    <t>460033****4507</t>
  </si>
  <si>
    <t>460026****5127</t>
  </si>
  <si>
    <t>460028****6041</t>
  </si>
  <si>
    <t>460027****5923</t>
  </si>
  <si>
    <t>460026****2722</t>
  </si>
  <si>
    <t>460003****7643</t>
  </si>
  <si>
    <t>460026****4526</t>
  </si>
  <si>
    <t>460036****2424</t>
  </si>
  <si>
    <t>460026****2725</t>
  </si>
  <si>
    <t>460026****0926</t>
  </si>
  <si>
    <t>460027****7649</t>
  </si>
  <si>
    <t>469022****512X</t>
  </si>
  <si>
    <t>460104****0962</t>
  </si>
  <si>
    <t>460026****2122</t>
  </si>
  <si>
    <t>460036****0826</t>
  </si>
  <si>
    <t>460030****1522</t>
  </si>
  <si>
    <t>469003****6449</t>
  </si>
  <si>
    <t>460033****3902</t>
  </si>
  <si>
    <t>142723****0627</t>
  </si>
  <si>
    <t>460026****2741</t>
  </si>
  <si>
    <t>460026****1242</t>
  </si>
  <si>
    <t>460003****2489</t>
  </si>
  <si>
    <t>460026****0020</t>
  </si>
  <si>
    <t>460026****2423</t>
  </si>
  <si>
    <t>460006****6223</t>
  </si>
  <si>
    <t>460025****1820</t>
  </si>
  <si>
    <t>460026****0928</t>
  </si>
  <si>
    <t>622727****0440</t>
  </si>
  <si>
    <t>460026****0645</t>
  </si>
  <si>
    <t>460035****1520</t>
  </si>
  <si>
    <t>469003****6120</t>
  </si>
  <si>
    <t>460003****2043</t>
  </si>
  <si>
    <t>460003****4626</t>
  </si>
  <si>
    <t>460026****092X</t>
  </si>
  <si>
    <t>460003****3426</t>
  </si>
  <si>
    <t>460003****3045</t>
  </si>
  <si>
    <t>460006****484X</t>
  </si>
  <si>
    <t>460003****5642</t>
  </si>
  <si>
    <t>460003****322X</t>
  </si>
  <si>
    <t>460026****2164</t>
  </si>
  <si>
    <t>460026****1246</t>
  </si>
  <si>
    <t>460033****6580</t>
  </si>
  <si>
    <t>460033****3886</t>
  </si>
  <si>
    <t>460004****1625</t>
  </si>
  <si>
    <t>460003****2227</t>
  </si>
  <si>
    <t>460031****5645</t>
  </si>
  <si>
    <t>460026****0923</t>
  </si>
  <si>
    <t>469003****2226</t>
  </si>
  <si>
    <t>460026****3047</t>
  </si>
  <si>
    <t>460004****5244</t>
  </si>
  <si>
    <t>460003****2865</t>
  </si>
  <si>
    <t>460003****4227</t>
  </si>
  <si>
    <t>362421****0822</t>
  </si>
  <si>
    <t>469003****734X</t>
  </si>
  <si>
    <t>460026****0322</t>
  </si>
  <si>
    <t>460004****0814</t>
  </si>
  <si>
    <t>460026****0621</t>
  </si>
  <si>
    <t>460033****7163</t>
  </si>
  <si>
    <t>460003****3489</t>
  </si>
  <si>
    <t>460003****462X</t>
  </si>
  <si>
    <t>460028****2446</t>
  </si>
  <si>
    <t>460026****1824</t>
  </si>
  <si>
    <t>460006****7526</t>
  </si>
  <si>
    <t>460036****0463</t>
  </si>
  <si>
    <t>460026****2727</t>
  </si>
  <si>
    <t>460026****2121</t>
  </si>
  <si>
    <t>460103****3024</t>
  </si>
  <si>
    <t>460103****3622</t>
  </si>
  <si>
    <t>460033****3266</t>
  </si>
  <si>
    <t>460026****2140</t>
  </si>
  <si>
    <t>460033****7164</t>
  </si>
  <si>
    <t>460026****1847</t>
  </si>
  <si>
    <t>452724****2122</t>
  </si>
  <si>
    <t>460031****5248</t>
  </si>
  <si>
    <t>460026****0626</t>
  </si>
  <si>
    <t>460033****598X</t>
  </si>
  <si>
    <t>460200****2921</t>
  </si>
  <si>
    <t>460026****5120</t>
  </si>
  <si>
    <t>460028****0028</t>
  </si>
  <si>
    <t>460027****3721</t>
  </si>
  <si>
    <t>460026****1846</t>
  </si>
  <si>
    <t>460032****6265</t>
  </si>
  <si>
    <t>460029****2702</t>
  </si>
  <si>
    <t>460026****3066</t>
  </si>
  <si>
    <t>460030****0347</t>
  </si>
  <si>
    <t>460003****264X</t>
  </si>
  <si>
    <t>460027****7927</t>
  </si>
  <si>
    <t>460003****4447</t>
  </si>
  <si>
    <t>460006****2724</t>
  </si>
  <si>
    <t>460001****0728</t>
  </si>
  <si>
    <t>460036****0423</t>
  </si>
  <si>
    <t>460003****6225</t>
  </si>
  <si>
    <t>460025****2747</t>
  </si>
  <si>
    <t>460026****0948</t>
  </si>
  <si>
    <t>460003****7420</t>
  </si>
  <si>
    <t>460002****4620</t>
  </si>
  <si>
    <t>460033****4881</t>
  </si>
  <si>
    <t>460003****6624</t>
  </si>
  <si>
    <t>469026****5321</t>
  </si>
  <si>
    <t>460007****5808</t>
  </si>
  <si>
    <t>460003****5840</t>
  </si>
  <si>
    <t>460031****5229</t>
  </si>
  <si>
    <t>411426****8122</t>
  </si>
  <si>
    <t>460031****5225</t>
  </si>
  <si>
    <t>460004****1485</t>
  </si>
  <si>
    <t>460033****4486</t>
  </si>
  <si>
    <t>460033****4183</t>
  </si>
  <si>
    <t>460034****4122</t>
  </si>
  <si>
    <t>460004****1240</t>
  </si>
  <si>
    <t>460003****6629</t>
  </si>
  <si>
    <t>460033****3262</t>
  </si>
  <si>
    <t>460003****7624</t>
  </si>
  <si>
    <t>230703****022X</t>
  </si>
  <si>
    <t>460003****4623</t>
  </si>
  <si>
    <t>460003****7625</t>
  </si>
  <si>
    <t>460003****7441</t>
  </si>
  <si>
    <t>460003****3044</t>
  </si>
  <si>
    <t>460026****3082</t>
  </si>
  <si>
    <t>20200010_护理岗位（农场定向）</t>
  </si>
  <si>
    <t>460026****5126</t>
  </si>
  <si>
    <t>460035****2602</t>
  </si>
  <si>
    <t>460026****4523</t>
  </si>
  <si>
    <t>460026****482X</t>
  </si>
  <si>
    <t>460001****0040</t>
  </si>
  <si>
    <t>460026****3624</t>
  </si>
  <si>
    <t>460034****3625</t>
  </si>
  <si>
    <t>460026****4827</t>
  </si>
  <si>
    <t>460026****512X</t>
  </si>
  <si>
    <t>460033****0385</t>
  </si>
  <si>
    <t>460026****1826</t>
  </si>
  <si>
    <t>460026****4826</t>
  </si>
  <si>
    <t>460026****4543</t>
  </si>
  <si>
    <t>460026****3922</t>
  </si>
  <si>
    <t>460026****4527</t>
  </si>
  <si>
    <t>460026****5122</t>
  </si>
  <si>
    <t>460026****4525</t>
  </si>
  <si>
    <t>460022****3728</t>
  </si>
  <si>
    <t>20200011_检验科</t>
  </si>
  <si>
    <t>460003****466X</t>
  </si>
  <si>
    <t>460033****8365</t>
  </si>
  <si>
    <t>460036****0441</t>
  </si>
  <si>
    <t>460003****2245</t>
  </si>
  <si>
    <t>460003****3242</t>
  </si>
  <si>
    <t>460030****3341</t>
  </si>
  <si>
    <t>460025****2755</t>
  </si>
  <si>
    <t>460026****2427</t>
  </si>
  <si>
    <t>460034****002X</t>
  </si>
  <si>
    <t>460003****663X</t>
  </si>
  <si>
    <t>445281****2796</t>
  </si>
  <si>
    <t>460026****1522</t>
  </si>
  <si>
    <t>460026****3026</t>
  </si>
  <si>
    <t>460007****3619</t>
  </si>
  <si>
    <t>460034****1527</t>
  </si>
  <si>
    <t>460007****580X</t>
  </si>
  <si>
    <t>460033****7165</t>
  </si>
  <si>
    <t>460026****002X</t>
  </si>
  <si>
    <t>460003****0611</t>
  </si>
  <si>
    <t>460026****4824</t>
  </si>
  <si>
    <t>20200012_检验科（农场定向）</t>
  </si>
  <si>
    <t>460003****4647</t>
  </si>
  <si>
    <t>20200013_临床医生</t>
  </si>
  <si>
    <t>460026****3034</t>
  </si>
  <si>
    <t>460026****4212</t>
  </si>
  <si>
    <t>460004****0021</t>
  </si>
  <si>
    <t>469003****5013</t>
  </si>
  <si>
    <t>460026****3089</t>
  </si>
  <si>
    <t>460026****0342</t>
  </si>
  <si>
    <t>460004****2217</t>
  </si>
  <si>
    <t>460026****2418</t>
  </si>
  <si>
    <t>460005****3915</t>
  </si>
  <si>
    <t>231026****152X</t>
  </si>
  <si>
    <t>460004****0613</t>
  </si>
  <si>
    <t>460027****3732</t>
  </si>
  <si>
    <t>460026****0019</t>
  </si>
  <si>
    <t>460026****421X</t>
  </si>
  <si>
    <t>20200014_临床医生（农场定向）</t>
  </si>
  <si>
    <t>460026****3919</t>
  </si>
  <si>
    <t>460003****4031</t>
  </si>
  <si>
    <t>20200015_临床医生（定向应届毕业生）</t>
  </si>
  <si>
    <t>460003****4238</t>
  </si>
  <si>
    <t>469003****5014</t>
  </si>
  <si>
    <t>460006****8718</t>
  </si>
  <si>
    <t>20200016_外科医生</t>
  </si>
  <si>
    <t>460036****0418</t>
  </si>
  <si>
    <t>460026****0340</t>
  </si>
  <si>
    <t>460036****0414</t>
  </si>
  <si>
    <t>460026****0011</t>
  </si>
  <si>
    <t>20200017_药剂岗位</t>
  </si>
  <si>
    <t>460026****248X</t>
  </si>
  <si>
    <t>460028****0895</t>
  </si>
  <si>
    <t>460026****0046</t>
  </si>
  <si>
    <t>460027****8224</t>
  </si>
  <si>
    <t>460004****5070</t>
  </si>
  <si>
    <t>460006****6222</t>
  </si>
  <si>
    <t>460033****322X</t>
  </si>
  <si>
    <t>460006****4442</t>
  </si>
  <si>
    <t>460033****5099</t>
  </si>
  <si>
    <t>460028****282X</t>
  </si>
  <si>
    <t>460007****5828</t>
  </si>
  <si>
    <t>460026****0026</t>
  </si>
  <si>
    <t>150430****0206</t>
  </si>
  <si>
    <t>460026****2411</t>
  </si>
  <si>
    <t>469028****308X</t>
  </si>
  <si>
    <t>460004****1824</t>
  </si>
  <si>
    <t>460003****4269</t>
  </si>
  <si>
    <t>460002****4121</t>
  </si>
  <si>
    <t>460003****6065</t>
  </si>
  <si>
    <t>460002****3045</t>
  </si>
  <si>
    <t>460026****0931</t>
  </si>
  <si>
    <t>469003****2222</t>
  </si>
  <si>
    <t>460004****4046</t>
  </si>
  <si>
    <t>460026****0320</t>
  </si>
  <si>
    <t>469024****082X</t>
  </si>
  <si>
    <t>460026****2125</t>
  </si>
  <si>
    <t>460031****5222</t>
  </si>
  <si>
    <t>460003****3028</t>
  </si>
  <si>
    <t>460026****2443</t>
  </si>
  <si>
    <t>460026****2145</t>
  </si>
  <si>
    <t>460027****4120</t>
  </si>
  <si>
    <t>460005****3718</t>
  </si>
  <si>
    <t>460026****0921</t>
  </si>
  <si>
    <t>460034****3329</t>
  </si>
  <si>
    <t>460104****1245</t>
  </si>
  <si>
    <t>432503****6502</t>
  </si>
  <si>
    <t>460025****4225</t>
  </si>
  <si>
    <t>460028****682X</t>
  </si>
  <si>
    <t>460026****3620</t>
  </si>
  <si>
    <t>460028****0868</t>
  </si>
  <si>
    <t>460004****4824</t>
  </si>
  <si>
    <t>460003****6642</t>
  </si>
  <si>
    <t>460026****3048</t>
  </si>
  <si>
    <t>460002****4919</t>
  </si>
  <si>
    <t>460006****1628</t>
  </si>
  <si>
    <t>450881****2362</t>
  </si>
  <si>
    <t>460027****7924</t>
  </si>
  <si>
    <t>460003****3412</t>
  </si>
  <si>
    <t>460003****2042</t>
  </si>
  <si>
    <t>460026****1283</t>
  </si>
  <si>
    <t>460026****0660</t>
  </si>
  <si>
    <t>460033****2680</t>
  </si>
  <si>
    <t>460005****0026</t>
  </si>
  <si>
    <t>460003****2423</t>
  </si>
  <si>
    <t>460027****4124</t>
  </si>
  <si>
    <t>460036****7515</t>
  </si>
  <si>
    <t>460006****2940</t>
  </si>
  <si>
    <t>460003****7722</t>
  </si>
  <si>
    <t>460031****5242</t>
  </si>
  <si>
    <t>460034****3920</t>
  </si>
  <si>
    <t>440882****1183</t>
  </si>
  <si>
    <t>469026****5244</t>
  </si>
  <si>
    <t>522724****3164</t>
  </si>
  <si>
    <t>469022****1521</t>
  </si>
  <si>
    <t>20200018_药剂岗位（定向应届毕业生）</t>
  </si>
  <si>
    <t>469007****4968</t>
  </si>
  <si>
    <t>460003****4229</t>
  </si>
  <si>
    <t>460003****4107</t>
  </si>
  <si>
    <t>460200****1884</t>
  </si>
  <si>
    <t>469003****5029</t>
  </si>
  <si>
    <t>469023****0018</t>
  </si>
  <si>
    <t>460003****4023</t>
  </si>
  <si>
    <t>522126****6025</t>
  </si>
  <si>
    <t>460003****2242</t>
  </si>
  <si>
    <t>460028****3220</t>
  </si>
  <si>
    <t>460001****1314</t>
  </si>
  <si>
    <t>460026****5147</t>
  </si>
  <si>
    <t>20200019_药剂岗位（农场定向）</t>
  </si>
  <si>
    <t>460026****3061</t>
  </si>
  <si>
    <t>20200020_中药房药剂岗位</t>
  </si>
  <si>
    <t>460002****4646</t>
  </si>
  <si>
    <t>460004****0849</t>
  </si>
  <si>
    <t>460300****0069</t>
  </si>
  <si>
    <t>460002****1524</t>
  </si>
  <si>
    <t>460028****6429</t>
  </si>
  <si>
    <t>460026****122X</t>
  </si>
  <si>
    <t>460026****1215</t>
  </si>
  <si>
    <t>362202****0033</t>
  </si>
  <si>
    <t>20200021_中医科医生</t>
  </si>
  <si>
    <t>460034****3020</t>
  </si>
  <si>
    <t>460027****2912</t>
  </si>
  <si>
    <t>460035****2929</t>
  </si>
  <si>
    <t>469003****2717</t>
  </si>
  <si>
    <t>469026****5217</t>
  </si>
  <si>
    <t>460002****4112</t>
  </si>
  <si>
    <t>460027****2610</t>
  </si>
  <si>
    <t>20200022_中医科医生（康复方向）</t>
  </si>
  <si>
    <t>460026****271X</t>
  </si>
  <si>
    <t>460026****3925</t>
  </si>
  <si>
    <t>460004****3012</t>
  </si>
  <si>
    <t>20200023_助产士（定向应届毕业生）</t>
  </si>
  <si>
    <t>460026****1222</t>
  </si>
  <si>
    <t>460028****0067</t>
  </si>
  <si>
    <t>460003****6640</t>
  </si>
  <si>
    <t>460034****0420</t>
  </si>
  <si>
    <t>460025****1524</t>
  </si>
  <si>
    <t>460103****1516</t>
  </si>
  <si>
    <t>20201001_疾控中心急传岗</t>
  </si>
  <si>
    <t>460102****1515</t>
  </si>
  <si>
    <t>460025****3345</t>
  </si>
  <si>
    <t>460025****3368</t>
  </si>
  <si>
    <t>460004****4020</t>
  </si>
  <si>
    <t>460006****2022</t>
  </si>
  <si>
    <t>460026****305X</t>
  </si>
  <si>
    <t>460028****0439</t>
  </si>
  <si>
    <t>460026****0949</t>
  </si>
  <si>
    <t>460025****0927</t>
  </si>
  <si>
    <t>460004****0019</t>
  </si>
  <si>
    <t>460025****4228</t>
  </si>
  <si>
    <t>460004****5416</t>
  </si>
  <si>
    <t>460026****2147</t>
  </si>
  <si>
    <t>460032****7682</t>
  </si>
  <si>
    <t>460026****2414</t>
  </si>
  <si>
    <t>460026****3326</t>
  </si>
  <si>
    <t>460002****4122</t>
  </si>
  <si>
    <t>460003****6659</t>
  </si>
  <si>
    <t>460004****5021</t>
  </si>
  <si>
    <t>460006****2710</t>
  </si>
  <si>
    <t>460034****0016</t>
  </si>
  <si>
    <t>460036****1525</t>
  </si>
  <si>
    <t>460200****5518</t>
  </si>
  <si>
    <t>460003****3065</t>
  </si>
  <si>
    <t>460026****0013</t>
  </si>
  <si>
    <t>460003****6612</t>
  </si>
  <si>
    <t>460025****0323</t>
  </si>
  <si>
    <t>152726****1228</t>
  </si>
  <si>
    <t>460027****2977</t>
  </si>
  <si>
    <t>469023****001X</t>
  </si>
  <si>
    <t>511623****2046</t>
  </si>
  <si>
    <t>460026****0023</t>
  </si>
  <si>
    <t>460102****3326</t>
  </si>
  <si>
    <t>20201002_疾控中心免规岗</t>
  </si>
  <si>
    <t>460035****0027</t>
  </si>
  <si>
    <t>460034****1229</t>
  </si>
  <si>
    <t>460200****0277</t>
  </si>
  <si>
    <t>460005****2111</t>
  </si>
  <si>
    <t>460002****0019</t>
  </si>
  <si>
    <t>460006****3428</t>
  </si>
  <si>
    <t>460004****3243</t>
  </si>
  <si>
    <t>460003****5613</t>
  </si>
  <si>
    <t>469003****7048</t>
  </si>
  <si>
    <t>460034****151X</t>
  </si>
  <si>
    <t>20201003_疾控中心检验岗</t>
  </si>
  <si>
    <t>469028****1520</t>
  </si>
  <si>
    <t>460003****0442</t>
  </si>
  <si>
    <t>460022****0724</t>
  </si>
  <si>
    <t>460300****0614</t>
  </si>
  <si>
    <t>460026****3622</t>
  </si>
  <si>
    <t>460026****0022</t>
  </si>
  <si>
    <t>460034****2427</t>
  </si>
  <si>
    <t>460032****7688</t>
  </si>
  <si>
    <t>460003****6617</t>
  </si>
  <si>
    <t>469007****4112</t>
  </si>
  <si>
    <t>460036****1232</t>
  </si>
  <si>
    <t>130429****0057</t>
  </si>
  <si>
    <t>460026****332X</t>
  </si>
  <si>
    <t>460300****0624</t>
  </si>
  <si>
    <t>460035****0246</t>
  </si>
  <si>
    <t>460030****6917</t>
  </si>
  <si>
    <t>460033****3889</t>
  </si>
  <si>
    <t>460003****3129</t>
  </si>
  <si>
    <t>460003****0021</t>
  </si>
  <si>
    <t>460025****274X</t>
  </si>
  <si>
    <t>460003****1620</t>
  </si>
  <si>
    <t>460006****1705</t>
  </si>
  <si>
    <t>460003****7425</t>
  </si>
  <si>
    <t>460029****4431</t>
  </si>
  <si>
    <t>460025****1218</t>
  </si>
  <si>
    <t>211002****2022</t>
  </si>
  <si>
    <t>460300****0023</t>
  </si>
  <si>
    <t>460031****5219</t>
  </si>
  <si>
    <t>460006****0434</t>
  </si>
  <si>
    <t>362427****0311</t>
  </si>
  <si>
    <t>460027****0023</t>
  </si>
  <si>
    <t>460103****3026</t>
  </si>
  <si>
    <t>460034****0442</t>
  </si>
  <si>
    <t>460026****0981</t>
  </si>
  <si>
    <t>469021****3326</t>
  </si>
  <si>
    <t>460026****5114</t>
  </si>
  <si>
    <t>460029****1014</t>
  </si>
  <si>
    <t>460007****0812</t>
  </si>
  <si>
    <t>460102****2433</t>
  </si>
  <si>
    <t>460031****6428</t>
  </si>
  <si>
    <t>460033****4473</t>
  </si>
  <si>
    <t>460034****242X</t>
  </si>
  <si>
    <t>460003****4466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</si>
</sst>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0"/>
  <sheetViews>
    <sheetView tabSelected="1" workbookViewId="0" topLeftCell="A1">
      <selection activeCell="A1" sqref="A1:D1"/>
    </sheetView>
  </sheetViews>
  <sheetFormatPr defaultColWidth="9.00390625" defaultRowHeight="15"/>
  <cols>
    <col min="1" max="1" width="9.8515625" style="1" customWidth="1"/>
    <col min="2" max="2" width="13.8515625" style="1" customWidth="1"/>
    <col min="3" max="3" width="27.140625" style="1" customWidth="1"/>
    <col min="4" max="4" width="34.421875" style="1" customWidth="1"/>
    <col min="5" max="185" width="19.8515625" style="1" customWidth="1"/>
    <col min="186" max="186" width="19.8515625" style="1" bestFit="1" customWidth="1"/>
    <col min="187" max="16384" width="9.00390625" style="1" customWidth="1"/>
  </cols>
  <sheetData>
    <row r="1" spans="1:4" ht="51" customHeight="1">
      <c r="A1" s="2" t="s">
        <v>0</v>
      </c>
      <c r="B1" s="3"/>
      <c r="C1" s="3"/>
      <c r="D1" s="3"/>
    </row>
    <row r="2" spans="1:4" ht="19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9.5" customHeight="1">
      <c r="A3" s="4">
        <v>1</v>
      </c>
      <c r="B3" s="4" t="str">
        <f>"谭天明"</f>
        <v>谭天明</v>
      </c>
      <c r="C3" s="4" t="s">
        <v>5</v>
      </c>
      <c r="D3" s="4" t="s">
        <v>6</v>
      </c>
    </row>
    <row r="4" spans="1:4" ht="19.5" customHeight="1">
      <c r="A4" s="4">
        <v>2</v>
      </c>
      <c r="B4" s="4" t="str">
        <f>"黄伟宏"</f>
        <v>黄伟宏</v>
      </c>
      <c r="C4" s="4" t="s">
        <v>7</v>
      </c>
      <c r="D4" s="4" t="s">
        <v>8</v>
      </c>
    </row>
    <row r="5" spans="1:4" ht="19.5" customHeight="1">
      <c r="A5" s="4">
        <v>3</v>
      </c>
      <c r="B5" s="4" t="str">
        <f>"韩瑞富"</f>
        <v>韩瑞富</v>
      </c>
      <c r="C5" s="4" t="s">
        <v>9</v>
      </c>
      <c r="D5" s="4" t="s">
        <v>8</v>
      </c>
    </row>
    <row r="6" spans="1:4" ht="19.5" customHeight="1">
      <c r="A6" s="4">
        <v>4</v>
      </c>
      <c r="B6" s="4" t="str">
        <f>"冯茂"</f>
        <v>冯茂</v>
      </c>
      <c r="C6" s="4" t="s">
        <v>10</v>
      </c>
      <c r="D6" s="4" t="s">
        <v>8</v>
      </c>
    </row>
    <row r="7" spans="1:4" ht="19.5" customHeight="1">
      <c r="A7" s="4">
        <v>5</v>
      </c>
      <c r="B7" s="4" t="str">
        <f>"许达禄"</f>
        <v>许达禄</v>
      </c>
      <c r="C7" s="4" t="s">
        <v>11</v>
      </c>
      <c r="D7" s="4" t="s">
        <v>8</v>
      </c>
    </row>
    <row r="8" spans="1:4" ht="19.5" customHeight="1">
      <c r="A8" s="4">
        <v>6</v>
      </c>
      <c r="B8" s="4" t="str">
        <f>"成伟"</f>
        <v>成伟</v>
      </c>
      <c r="C8" s="4" t="s">
        <v>12</v>
      </c>
      <c r="D8" s="4" t="s">
        <v>13</v>
      </c>
    </row>
    <row r="9" spans="1:4" ht="19.5" customHeight="1">
      <c r="A9" s="4">
        <v>7</v>
      </c>
      <c r="B9" s="4" t="str">
        <f>"刘剑"</f>
        <v>刘剑</v>
      </c>
      <c r="C9" s="4" t="s">
        <v>14</v>
      </c>
      <c r="D9" s="4" t="s">
        <v>13</v>
      </c>
    </row>
    <row r="10" spans="1:4" ht="19.5" customHeight="1">
      <c r="A10" s="4">
        <v>8</v>
      </c>
      <c r="B10" s="4" t="str">
        <f>"王莺婴"</f>
        <v>王莺婴</v>
      </c>
      <c r="C10" s="4" t="s">
        <v>15</v>
      </c>
      <c r="D10" s="4" t="s">
        <v>16</v>
      </c>
    </row>
    <row r="11" spans="1:4" ht="19.5" customHeight="1">
      <c r="A11" s="4">
        <v>9</v>
      </c>
      <c r="B11" s="4" t="str">
        <f>"王海妹"</f>
        <v>王海妹</v>
      </c>
      <c r="C11" s="4" t="s">
        <v>17</v>
      </c>
      <c r="D11" s="4" t="s">
        <v>18</v>
      </c>
    </row>
    <row r="12" spans="1:4" ht="19.5" customHeight="1">
      <c r="A12" s="4">
        <v>10</v>
      </c>
      <c r="B12" s="4" t="str">
        <f>"谭丽霞"</f>
        <v>谭丽霞</v>
      </c>
      <c r="C12" s="4" t="s">
        <v>19</v>
      </c>
      <c r="D12" s="4" t="s">
        <v>18</v>
      </c>
    </row>
    <row r="13" spans="1:4" ht="19.5" customHeight="1">
      <c r="A13" s="4">
        <v>11</v>
      </c>
      <c r="B13" s="4" t="str">
        <f>"吴颖锋"</f>
        <v>吴颖锋</v>
      </c>
      <c r="C13" s="4" t="s">
        <v>20</v>
      </c>
      <c r="D13" s="4" t="s">
        <v>21</v>
      </c>
    </row>
    <row r="14" spans="1:4" ht="19.5" customHeight="1">
      <c r="A14" s="4">
        <v>12</v>
      </c>
      <c r="B14" s="4" t="str">
        <f>"李仲亮"</f>
        <v>李仲亮</v>
      </c>
      <c r="C14" s="4" t="s">
        <v>22</v>
      </c>
      <c r="D14" s="4" t="s">
        <v>21</v>
      </c>
    </row>
    <row r="15" spans="1:4" ht="19.5" customHeight="1">
      <c r="A15" s="4">
        <v>13</v>
      </c>
      <c r="B15" s="4" t="str">
        <f>"陈文阳"</f>
        <v>陈文阳</v>
      </c>
      <c r="C15" s="4" t="s">
        <v>23</v>
      </c>
      <c r="D15" s="4" t="s">
        <v>24</v>
      </c>
    </row>
    <row r="16" spans="1:4" ht="19.5" customHeight="1">
      <c r="A16" s="4">
        <v>14</v>
      </c>
      <c r="B16" s="4" t="str">
        <f>"甘美"</f>
        <v>甘美</v>
      </c>
      <c r="C16" s="4" t="s">
        <v>25</v>
      </c>
      <c r="D16" s="4" t="s">
        <v>24</v>
      </c>
    </row>
    <row r="17" spans="1:4" ht="19.5" customHeight="1">
      <c r="A17" s="4">
        <v>15</v>
      </c>
      <c r="B17" s="4" t="str">
        <f>"虞丽梅"</f>
        <v>虞丽梅</v>
      </c>
      <c r="C17" s="4" t="s">
        <v>26</v>
      </c>
      <c r="D17" s="4" t="s">
        <v>24</v>
      </c>
    </row>
    <row r="18" spans="1:4" ht="19.5" customHeight="1">
      <c r="A18" s="4">
        <v>16</v>
      </c>
      <c r="B18" s="4" t="str">
        <f>"赖芋芬"</f>
        <v>赖芋芬</v>
      </c>
      <c r="C18" s="4" t="s">
        <v>27</v>
      </c>
      <c r="D18" s="4" t="s">
        <v>24</v>
      </c>
    </row>
    <row r="19" spans="1:4" ht="19.5" customHeight="1">
      <c r="A19" s="4">
        <v>17</v>
      </c>
      <c r="B19" s="4" t="str">
        <f>"许金丽"</f>
        <v>许金丽</v>
      </c>
      <c r="C19" s="4" t="s">
        <v>28</v>
      </c>
      <c r="D19" s="4" t="s">
        <v>24</v>
      </c>
    </row>
    <row r="20" spans="1:4" ht="19.5" customHeight="1">
      <c r="A20" s="4">
        <v>18</v>
      </c>
      <c r="B20" s="4" t="str">
        <f>"陈劳月"</f>
        <v>陈劳月</v>
      </c>
      <c r="C20" s="4" t="s">
        <v>29</v>
      </c>
      <c r="D20" s="4" t="s">
        <v>24</v>
      </c>
    </row>
    <row r="21" spans="1:4" ht="19.5" customHeight="1">
      <c r="A21" s="4">
        <v>19</v>
      </c>
      <c r="B21" s="4" t="str">
        <f>"李志秀"</f>
        <v>李志秀</v>
      </c>
      <c r="C21" s="4" t="s">
        <v>30</v>
      </c>
      <c r="D21" s="4" t="s">
        <v>24</v>
      </c>
    </row>
    <row r="22" spans="1:4" ht="19.5" customHeight="1">
      <c r="A22" s="4">
        <v>20</v>
      </c>
      <c r="B22" s="4" t="str">
        <f>"刘扣要"</f>
        <v>刘扣要</v>
      </c>
      <c r="C22" s="4" t="s">
        <v>31</v>
      </c>
      <c r="D22" s="4" t="s">
        <v>32</v>
      </c>
    </row>
    <row r="23" spans="1:4" ht="19.5" customHeight="1">
      <c r="A23" s="4">
        <v>21</v>
      </c>
      <c r="B23" s="4" t="str">
        <f>"徐贞"</f>
        <v>徐贞</v>
      </c>
      <c r="C23" s="4" t="s">
        <v>33</v>
      </c>
      <c r="D23" s="4" t="s">
        <v>32</v>
      </c>
    </row>
    <row r="24" spans="1:4" ht="19.5" customHeight="1">
      <c r="A24" s="4">
        <v>22</v>
      </c>
      <c r="B24" s="4" t="str">
        <f>"王琳琳"</f>
        <v>王琳琳</v>
      </c>
      <c r="C24" s="4" t="s">
        <v>34</v>
      </c>
      <c r="D24" s="4" t="s">
        <v>32</v>
      </c>
    </row>
    <row r="25" spans="1:4" ht="19.5" customHeight="1">
      <c r="A25" s="4">
        <v>23</v>
      </c>
      <c r="B25" s="4" t="str">
        <f>"符丽园"</f>
        <v>符丽园</v>
      </c>
      <c r="C25" s="4" t="s">
        <v>35</v>
      </c>
      <c r="D25" s="4" t="s">
        <v>32</v>
      </c>
    </row>
    <row r="26" spans="1:4" ht="19.5" customHeight="1">
      <c r="A26" s="4">
        <v>24</v>
      </c>
      <c r="B26" s="4" t="str">
        <f>"郑俊谦"</f>
        <v>郑俊谦</v>
      </c>
      <c r="C26" s="4" t="s">
        <v>19</v>
      </c>
      <c r="D26" s="4" t="s">
        <v>32</v>
      </c>
    </row>
    <row r="27" spans="1:4" ht="19.5" customHeight="1">
      <c r="A27" s="4">
        <v>25</v>
      </c>
      <c r="B27" s="4" t="str">
        <f>"邢锶婉"</f>
        <v>邢锶婉</v>
      </c>
      <c r="C27" s="4" t="s">
        <v>36</v>
      </c>
      <c r="D27" s="4" t="s">
        <v>32</v>
      </c>
    </row>
    <row r="28" spans="1:4" ht="19.5" customHeight="1">
      <c r="A28" s="4">
        <v>26</v>
      </c>
      <c r="B28" s="4" t="str">
        <f>"李文艳"</f>
        <v>李文艳</v>
      </c>
      <c r="C28" s="4" t="s">
        <v>37</v>
      </c>
      <c r="D28" s="4" t="s">
        <v>32</v>
      </c>
    </row>
    <row r="29" spans="1:4" ht="19.5" customHeight="1">
      <c r="A29" s="4">
        <v>27</v>
      </c>
      <c r="B29" s="4" t="str">
        <f>"胡兰俏"</f>
        <v>胡兰俏</v>
      </c>
      <c r="C29" s="4" t="s">
        <v>38</v>
      </c>
      <c r="D29" s="4" t="s">
        <v>32</v>
      </c>
    </row>
    <row r="30" spans="1:4" ht="19.5" customHeight="1">
      <c r="A30" s="4">
        <v>28</v>
      </c>
      <c r="B30" s="4" t="str">
        <f>"王娟"</f>
        <v>王娟</v>
      </c>
      <c r="C30" s="4" t="s">
        <v>39</v>
      </c>
      <c r="D30" s="4" t="s">
        <v>32</v>
      </c>
    </row>
    <row r="31" spans="1:4" ht="19.5" customHeight="1">
      <c r="A31" s="4">
        <v>29</v>
      </c>
      <c r="B31" s="4" t="str">
        <f>"林夏如"</f>
        <v>林夏如</v>
      </c>
      <c r="C31" s="4" t="s">
        <v>40</v>
      </c>
      <c r="D31" s="4" t="s">
        <v>32</v>
      </c>
    </row>
    <row r="32" spans="1:4" ht="19.5" customHeight="1">
      <c r="A32" s="4">
        <v>30</v>
      </c>
      <c r="B32" s="4" t="str">
        <f>"文丽"</f>
        <v>文丽</v>
      </c>
      <c r="C32" s="4" t="s">
        <v>41</v>
      </c>
      <c r="D32" s="4" t="s">
        <v>32</v>
      </c>
    </row>
    <row r="33" spans="1:4" ht="19.5" customHeight="1">
      <c r="A33" s="4">
        <v>31</v>
      </c>
      <c r="B33" s="4" t="str">
        <f>"周明静"</f>
        <v>周明静</v>
      </c>
      <c r="C33" s="4" t="s">
        <v>40</v>
      </c>
      <c r="D33" s="4" t="s">
        <v>32</v>
      </c>
    </row>
    <row r="34" spans="1:4" ht="19.5" customHeight="1">
      <c r="A34" s="4">
        <v>32</v>
      </c>
      <c r="B34" s="4" t="str">
        <f>"邢慧敏"</f>
        <v>邢慧敏</v>
      </c>
      <c r="C34" s="4" t="s">
        <v>42</v>
      </c>
      <c r="D34" s="4" t="s">
        <v>32</v>
      </c>
    </row>
    <row r="35" spans="1:4" ht="19.5" customHeight="1">
      <c r="A35" s="4">
        <v>33</v>
      </c>
      <c r="B35" s="4" t="str">
        <f>"陈艳"</f>
        <v>陈艳</v>
      </c>
      <c r="C35" s="4" t="s">
        <v>40</v>
      </c>
      <c r="D35" s="4" t="s">
        <v>32</v>
      </c>
    </row>
    <row r="36" spans="1:4" ht="19.5" customHeight="1">
      <c r="A36" s="4">
        <v>34</v>
      </c>
      <c r="B36" s="4" t="str">
        <f>"刘惠"</f>
        <v>刘惠</v>
      </c>
      <c r="C36" s="4" t="s">
        <v>43</v>
      </c>
      <c r="D36" s="4" t="s">
        <v>32</v>
      </c>
    </row>
    <row r="37" spans="1:4" ht="19.5" customHeight="1">
      <c r="A37" s="4">
        <v>35</v>
      </c>
      <c r="B37" s="4" t="str">
        <f>"蓝惠"</f>
        <v>蓝惠</v>
      </c>
      <c r="C37" s="4" t="s">
        <v>44</v>
      </c>
      <c r="D37" s="4" t="s">
        <v>32</v>
      </c>
    </row>
    <row r="38" spans="1:4" ht="19.5" customHeight="1">
      <c r="A38" s="4">
        <v>36</v>
      </c>
      <c r="B38" s="4" t="str">
        <f>"郭薇"</f>
        <v>郭薇</v>
      </c>
      <c r="C38" s="4" t="s">
        <v>45</v>
      </c>
      <c r="D38" s="4" t="s">
        <v>32</v>
      </c>
    </row>
    <row r="39" spans="1:4" ht="19.5" customHeight="1">
      <c r="A39" s="4">
        <v>37</v>
      </c>
      <c r="B39" s="4" t="str">
        <f>"王冬雨"</f>
        <v>王冬雨</v>
      </c>
      <c r="C39" s="4" t="s">
        <v>46</v>
      </c>
      <c r="D39" s="4" t="s">
        <v>32</v>
      </c>
    </row>
    <row r="40" spans="1:4" ht="19.5" customHeight="1">
      <c r="A40" s="4">
        <v>38</v>
      </c>
      <c r="B40" s="4" t="str">
        <f>"林丽花"</f>
        <v>林丽花</v>
      </c>
      <c r="C40" s="4" t="s">
        <v>47</v>
      </c>
      <c r="D40" s="4" t="s">
        <v>32</v>
      </c>
    </row>
    <row r="41" spans="1:4" ht="19.5" customHeight="1">
      <c r="A41" s="4">
        <v>39</v>
      </c>
      <c r="B41" s="4" t="str">
        <f>"王玉"</f>
        <v>王玉</v>
      </c>
      <c r="C41" s="4" t="s">
        <v>48</v>
      </c>
      <c r="D41" s="4" t="s">
        <v>32</v>
      </c>
    </row>
    <row r="42" spans="1:4" ht="19.5" customHeight="1">
      <c r="A42" s="4">
        <v>40</v>
      </c>
      <c r="B42" s="4" t="str">
        <f>"邓祺子"</f>
        <v>邓祺子</v>
      </c>
      <c r="C42" s="4" t="s">
        <v>49</v>
      </c>
      <c r="D42" s="4" t="s">
        <v>32</v>
      </c>
    </row>
    <row r="43" spans="1:4" ht="19.5" customHeight="1">
      <c r="A43" s="4">
        <v>41</v>
      </c>
      <c r="B43" s="4" t="str">
        <f>"蔡小慧"</f>
        <v>蔡小慧</v>
      </c>
      <c r="C43" s="4" t="s">
        <v>23</v>
      </c>
      <c r="D43" s="4" t="s">
        <v>32</v>
      </c>
    </row>
    <row r="44" spans="1:4" ht="19.5" customHeight="1">
      <c r="A44" s="4">
        <v>42</v>
      </c>
      <c r="B44" s="4" t="str">
        <f>"王安常"</f>
        <v>王安常</v>
      </c>
      <c r="C44" s="4" t="s">
        <v>50</v>
      </c>
      <c r="D44" s="4" t="s">
        <v>32</v>
      </c>
    </row>
    <row r="45" spans="1:4" ht="19.5" customHeight="1">
      <c r="A45" s="4">
        <v>43</v>
      </c>
      <c r="B45" s="4" t="str">
        <f>"黎秋莉"</f>
        <v>黎秋莉</v>
      </c>
      <c r="C45" s="4" t="s">
        <v>51</v>
      </c>
      <c r="D45" s="4" t="s">
        <v>32</v>
      </c>
    </row>
    <row r="46" spans="1:4" ht="19.5" customHeight="1">
      <c r="A46" s="4">
        <v>44</v>
      </c>
      <c r="B46" s="4" t="str">
        <f>"王小妹"</f>
        <v>王小妹</v>
      </c>
      <c r="C46" s="4" t="s">
        <v>52</v>
      </c>
      <c r="D46" s="4" t="s">
        <v>32</v>
      </c>
    </row>
    <row r="47" spans="1:4" ht="19.5" customHeight="1">
      <c r="A47" s="4">
        <v>45</v>
      </c>
      <c r="B47" s="4" t="str">
        <f>"王珍"</f>
        <v>王珍</v>
      </c>
      <c r="C47" s="4" t="s">
        <v>53</v>
      </c>
      <c r="D47" s="4" t="s">
        <v>32</v>
      </c>
    </row>
    <row r="48" spans="1:4" ht="19.5" customHeight="1">
      <c r="A48" s="4">
        <v>46</v>
      </c>
      <c r="B48" s="4" t="str">
        <f>"韦小花"</f>
        <v>韦小花</v>
      </c>
      <c r="C48" s="4" t="s">
        <v>54</v>
      </c>
      <c r="D48" s="4" t="s">
        <v>32</v>
      </c>
    </row>
    <row r="49" spans="1:4" ht="19.5" customHeight="1">
      <c r="A49" s="4">
        <v>47</v>
      </c>
      <c r="B49" s="4" t="str">
        <f>"羊桂丹"</f>
        <v>羊桂丹</v>
      </c>
      <c r="C49" s="4" t="s">
        <v>55</v>
      </c>
      <c r="D49" s="4" t="s">
        <v>32</v>
      </c>
    </row>
    <row r="50" spans="1:4" ht="19.5" customHeight="1">
      <c r="A50" s="4">
        <v>48</v>
      </c>
      <c r="B50" s="4" t="str">
        <f>"王婷"</f>
        <v>王婷</v>
      </c>
      <c r="C50" s="4" t="s">
        <v>56</v>
      </c>
      <c r="D50" s="4" t="s">
        <v>32</v>
      </c>
    </row>
    <row r="51" spans="1:4" ht="19.5" customHeight="1">
      <c r="A51" s="4">
        <v>49</v>
      </c>
      <c r="B51" s="4" t="str">
        <f>"毛雪雅"</f>
        <v>毛雪雅</v>
      </c>
      <c r="C51" s="4" t="s">
        <v>57</v>
      </c>
      <c r="D51" s="4" t="s">
        <v>32</v>
      </c>
    </row>
    <row r="52" spans="1:4" ht="19.5" customHeight="1">
      <c r="A52" s="4">
        <v>50</v>
      </c>
      <c r="B52" s="4" t="str">
        <f>"赵香丘"</f>
        <v>赵香丘</v>
      </c>
      <c r="C52" s="4" t="s">
        <v>58</v>
      </c>
      <c r="D52" s="4" t="s">
        <v>32</v>
      </c>
    </row>
    <row r="53" spans="1:4" ht="19.5" customHeight="1">
      <c r="A53" s="4">
        <v>51</v>
      </c>
      <c r="B53" s="4" t="str">
        <f>"吴艳"</f>
        <v>吴艳</v>
      </c>
      <c r="C53" s="4" t="s">
        <v>59</v>
      </c>
      <c r="D53" s="4" t="s">
        <v>32</v>
      </c>
    </row>
    <row r="54" spans="1:4" ht="19.5" customHeight="1">
      <c r="A54" s="4">
        <v>52</v>
      </c>
      <c r="B54" s="4" t="str">
        <f>"王杨丽"</f>
        <v>王杨丽</v>
      </c>
      <c r="C54" s="4" t="s">
        <v>60</v>
      </c>
      <c r="D54" s="4" t="s">
        <v>32</v>
      </c>
    </row>
    <row r="55" spans="1:4" ht="19.5" customHeight="1">
      <c r="A55" s="4">
        <v>53</v>
      </c>
      <c r="B55" s="4" t="str">
        <f>"符志珍"</f>
        <v>符志珍</v>
      </c>
      <c r="C55" s="4" t="s">
        <v>61</v>
      </c>
      <c r="D55" s="4" t="s">
        <v>32</v>
      </c>
    </row>
    <row r="56" spans="1:4" ht="19.5" customHeight="1">
      <c r="A56" s="4">
        <v>54</v>
      </c>
      <c r="B56" s="4" t="str">
        <f>"王丽"</f>
        <v>王丽</v>
      </c>
      <c r="C56" s="4" t="s">
        <v>62</v>
      </c>
      <c r="D56" s="4" t="s">
        <v>32</v>
      </c>
    </row>
    <row r="57" spans="1:4" ht="19.5" customHeight="1">
      <c r="A57" s="4">
        <v>55</v>
      </c>
      <c r="B57" s="4" t="str">
        <f>"龚海霞"</f>
        <v>龚海霞</v>
      </c>
      <c r="C57" s="4" t="s">
        <v>63</v>
      </c>
      <c r="D57" s="4" t="s">
        <v>32</v>
      </c>
    </row>
    <row r="58" spans="1:4" ht="19.5" customHeight="1">
      <c r="A58" s="4">
        <v>56</v>
      </c>
      <c r="B58" s="4" t="str">
        <f>"谭丽芳"</f>
        <v>谭丽芳</v>
      </c>
      <c r="C58" s="4" t="s">
        <v>64</v>
      </c>
      <c r="D58" s="4" t="s">
        <v>32</v>
      </c>
    </row>
    <row r="59" spans="1:4" ht="19.5" customHeight="1">
      <c r="A59" s="4">
        <v>57</v>
      </c>
      <c r="B59" s="4" t="str">
        <f>"黄庆宽"</f>
        <v>黄庆宽</v>
      </c>
      <c r="C59" s="4" t="s">
        <v>65</v>
      </c>
      <c r="D59" s="4" t="s">
        <v>32</v>
      </c>
    </row>
    <row r="60" spans="1:4" ht="19.5" customHeight="1">
      <c r="A60" s="4">
        <v>58</v>
      </c>
      <c r="B60" s="4" t="str">
        <f>"谢吉英"</f>
        <v>谢吉英</v>
      </c>
      <c r="C60" s="4" t="s">
        <v>66</v>
      </c>
      <c r="D60" s="4" t="s">
        <v>32</v>
      </c>
    </row>
    <row r="61" spans="1:4" ht="19.5" customHeight="1">
      <c r="A61" s="4">
        <v>59</v>
      </c>
      <c r="B61" s="4" t="str">
        <f>"邓芳珍"</f>
        <v>邓芳珍</v>
      </c>
      <c r="C61" s="4" t="s">
        <v>52</v>
      </c>
      <c r="D61" s="4" t="s">
        <v>32</v>
      </c>
    </row>
    <row r="62" spans="1:4" ht="19.5" customHeight="1">
      <c r="A62" s="4">
        <v>60</v>
      </c>
      <c r="B62" s="4" t="str">
        <f>"陈秋月"</f>
        <v>陈秋月</v>
      </c>
      <c r="C62" s="4" t="s">
        <v>67</v>
      </c>
      <c r="D62" s="4" t="s">
        <v>32</v>
      </c>
    </row>
    <row r="63" spans="1:4" ht="19.5" customHeight="1">
      <c r="A63" s="4">
        <v>61</v>
      </c>
      <c r="B63" s="4" t="str">
        <f>"林树妹"</f>
        <v>林树妹</v>
      </c>
      <c r="C63" s="4" t="s">
        <v>68</v>
      </c>
      <c r="D63" s="4" t="s">
        <v>32</v>
      </c>
    </row>
    <row r="64" spans="1:4" ht="19.5" customHeight="1">
      <c r="A64" s="4">
        <v>62</v>
      </c>
      <c r="B64" s="4" t="str">
        <f>"薛成女"</f>
        <v>薛成女</v>
      </c>
      <c r="C64" s="4" t="s">
        <v>69</v>
      </c>
      <c r="D64" s="4" t="s">
        <v>32</v>
      </c>
    </row>
    <row r="65" spans="1:4" ht="19.5" customHeight="1">
      <c r="A65" s="4">
        <v>63</v>
      </c>
      <c r="B65" s="4" t="str">
        <f>"陈隆梅"</f>
        <v>陈隆梅</v>
      </c>
      <c r="C65" s="4" t="s">
        <v>70</v>
      </c>
      <c r="D65" s="4" t="s">
        <v>32</v>
      </c>
    </row>
    <row r="66" spans="1:4" ht="19.5" customHeight="1">
      <c r="A66" s="4">
        <v>64</v>
      </c>
      <c r="B66" s="4" t="str">
        <f>"陈越锦"</f>
        <v>陈越锦</v>
      </c>
      <c r="C66" s="4" t="s">
        <v>71</v>
      </c>
      <c r="D66" s="4" t="s">
        <v>32</v>
      </c>
    </row>
    <row r="67" spans="1:4" ht="19.5" customHeight="1">
      <c r="A67" s="4">
        <v>65</v>
      </c>
      <c r="B67" s="4" t="str">
        <f>"宋星凤"</f>
        <v>宋星凤</v>
      </c>
      <c r="C67" s="4" t="s">
        <v>72</v>
      </c>
      <c r="D67" s="4" t="s">
        <v>32</v>
      </c>
    </row>
    <row r="68" spans="1:4" ht="19.5" customHeight="1">
      <c r="A68" s="4">
        <v>66</v>
      </c>
      <c r="B68" s="4" t="str">
        <f>"王春花"</f>
        <v>王春花</v>
      </c>
      <c r="C68" s="4" t="s">
        <v>73</v>
      </c>
      <c r="D68" s="4" t="s">
        <v>32</v>
      </c>
    </row>
    <row r="69" spans="1:4" ht="19.5" customHeight="1">
      <c r="A69" s="4">
        <v>67</v>
      </c>
      <c r="B69" s="4" t="str">
        <f>"凌慧"</f>
        <v>凌慧</v>
      </c>
      <c r="C69" s="4" t="s">
        <v>74</v>
      </c>
      <c r="D69" s="4" t="s">
        <v>32</v>
      </c>
    </row>
    <row r="70" spans="1:4" ht="19.5" customHeight="1">
      <c r="A70" s="4">
        <v>68</v>
      </c>
      <c r="B70" s="4" t="str">
        <f>"王录颜"</f>
        <v>王录颜</v>
      </c>
      <c r="C70" s="4" t="s">
        <v>75</v>
      </c>
      <c r="D70" s="4" t="s">
        <v>32</v>
      </c>
    </row>
    <row r="71" spans="1:4" ht="19.5" customHeight="1">
      <c r="A71" s="4">
        <v>69</v>
      </c>
      <c r="B71" s="4" t="str">
        <f>"刘金妹"</f>
        <v>刘金妹</v>
      </c>
      <c r="C71" s="4" t="s">
        <v>76</v>
      </c>
      <c r="D71" s="4" t="s">
        <v>32</v>
      </c>
    </row>
    <row r="72" spans="1:4" ht="19.5" customHeight="1">
      <c r="A72" s="4">
        <v>70</v>
      </c>
      <c r="B72" s="4" t="str">
        <f>"唐海秋"</f>
        <v>唐海秋</v>
      </c>
      <c r="C72" s="4" t="s">
        <v>77</v>
      </c>
      <c r="D72" s="4" t="s">
        <v>32</v>
      </c>
    </row>
    <row r="73" spans="1:4" ht="19.5" customHeight="1">
      <c r="A73" s="4">
        <v>71</v>
      </c>
      <c r="B73" s="4" t="str">
        <f>"钟美"</f>
        <v>钟美</v>
      </c>
      <c r="C73" s="4" t="s">
        <v>78</v>
      </c>
      <c r="D73" s="4" t="s">
        <v>32</v>
      </c>
    </row>
    <row r="74" spans="1:4" ht="19.5" customHeight="1">
      <c r="A74" s="4">
        <v>72</v>
      </c>
      <c r="B74" s="4" t="str">
        <f>"林美杞"</f>
        <v>林美杞</v>
      </c>
      <c r="C74" s="4" t="s">
        <v>75</v>
      </c>
      <c r="D74" s="4" t="s">
        <v>32</v>
      </c>
    </row>
    <row r="75" spans="1:4" ht="19.5" customHeight="1">
      <c r="A75" s="4">
        <v>73</v>
      </c>
      <c r="B75" s="4" t="str">
        <f>"陈怡"</f>
        <v>陈怡</v>
      </c>
      <c r="C75" s="4" t="s">
        <v>79</v>
      </c>
      <c r="D75" s="4" t="s">
        <v>32</v>
      </c>
    </row>
    <row r="76" spans="1:4" ht="19.5" customHeight="1">
      <c r="A76" s="4">
        <v>74</v>
      </c>
      <c r="B76" s="4" t="str">
        <f>"王丽花"</f>
        <v>王丽花</v>
      </c>
      <c r="C76" s="4" t="s">
        <v>80</v>
      </c>
      <c r="D76" s="4" t="s">
        <v>32</v>
      </c>
    </row>
    <row r="77" spans="1:4" ht="19.5" customHeight="1">
      <c r="A77" s="4">
        <v>75</v>
      </c>
      <c r="B77" s="4" t="str">
        <f>"赵玉梅"</f>
        <v>赵玉梅</v>
      </c>
      <c r="C77" s="4" t="s">
        <v>81</v>
      </c>
      <c r="D77" s="4" t="s">
        <v>32</v>
      </c>
    </row>
    <row r="78" spans="1:4" ht="19.5" customHeight="1">
      <c r="A78" s="4">
        <v>76</v>
      </c>
      <c r="B78" s="4" t="str">
        <f>"何爱花"</f>
        <v>何爱花</v>
      </c>
      <c r="C78" s="4" t="s">
        <v>82</v>
      </c>
      <c r="D78" s="4" t="s">
        <v>32</v>
      </c>
    </row>
    <row r="79" spans="1:4" ht="19.5" customHeight="1">
      <c r="A79" s="4">
        <v>77</v>
      </c>
      <c r="B79" s="4" t="str">
        <f>"王玲芳"</f>
        <v>王玲芳</v>
      </c>
      <c r="C79" s="4" t="s">
        <v>83</v>
      </c>
      <c r="D79" s="4" t="s">
        <v>32</v>
      </c>
    </row>
    <row r="80" spans="1:4" ht="19.5" customHeight="1">
      <c r="A80" s="4">
        <v>78</v>
      </c>
      <c r="B80" s="4" t="str">
        <f>"王敏"</f>
        <v>王敏</v>
      </c>
      <c r="C80" s="4" t="s">
        <v>84</v>
      </c>
      <c r="D80" s="4" t="s">
        <v>32</v>
      </c>
    </row>
    <row r="81" spans="1:4" ht="19.5" customHeight="1">
      <c r="A81" s="4">
        <v>79</v>
      </c>
      <c r="B81" s="4" t="str">
        <f>"陈妹"</f>
        <v>陈妹</v>
      </c>
      <c r="C81" s="4" t="s">
        <v>85</v>
      </c>
      <c r="D81" s="4" t="s">
        <v>32</v>
      </c>
    </row>
    <row r="82" spans="1:4" ht="19.5" customHeight="1">
      <c r="A82" s="4">
        <v>80</v>
      </c>
      <c r="B82" s="4" t="str">
        <f>"李带娥"</f>
        <v>李带娥</v>
      </c>
      <c r="C82" s="4" t="s">
        <v>86</v>
      </c>
      <c r="D82" s="4" t="s">
        <v>32</v>
      </c>
    </row>
    <row r="83" spans="1:4" ht="19.5" customHeight="1">
      <c r="A83" s="4">
        <v>81</v>
      </c>
      <c r="B83" s="4" t="str">
        <f>"张彩菊"</f>
        <v>张彩菊</v>
      </c>
      <c r="C83" s="4" t="s">
        <v>87</v>
      </c>
      <c r="D83" s="4" t="s">
        <v>32</v>
      </c>
    </row>
    <row r="84" spans="1:4" ht="19.5" customHeight="1">
      <c r="A84" s="4">
        <v>82</v>
      </c>
      <c r="B84" s="4" t="str">
        <f>"陈小倩"</f>
        <v>陈小倩</v>
      </c>
      <c r="C84" s="4" t="s">
        <v>88</v>
      </c>
      <c r="D84" s="4" t="s">
        <v>32</v>
      </c>
    </row>
    <row r="85" spans="1:4" ht="19.5" customHeight="1">
      <c r="A85" s="4">
        <v>83</v>
      </c>
      <c r="B85" s="4" t="str">
        <f>"陈波"</f>
        <v>陈波</v>
      </c>
      <c r="C85" s="4" t="s">
        <v>89</v>
      </c>
      <c r="D85" s="4" t="s">
        <v>32</v>
      </c>
    </row>
    <row r="86" spans="1:4" ht="19.5" customHeight="1">
      <c r="A86" s="4">
        <v>84</v>
      </c>
      <c r="B86" s="4" t="str">
        <f>"钟燕娜"</f>
        <v>钟燕娜</v>
      </c>
      <c r="C86" s="4" t="s">
        <v>70</v>
      </c>
      <c r="D86" s="4" t="s">
        <v>32</v>
      </c>
    </row>
    <row r="87" spans="1:4" ht="19.5" customHeight="1">
      <c r="A87" s="4">
        <v>85</v>
      </c>
      <c r="B87" s="4" t="str">
        <f>"王艮心"</f>
        <v>王艮心</v>
      </c>
      <c r="C87" s="4" t="s">
        <v>90</v>
      </c>
      <c r="D87" s="4" t="s">
        <v>32</v>
      </c>
    </row>
    <row r="88" spans="1:4" ht="19.5" customHeight="1">
      <c r="A88" s="4">
        <v>86</v>
      </c>
      <c r="B88" s="4" t="str">
        <f>"张书恒"</f>
        <v>张书恒</v>
      </c>
      <c r="C88" s="4" t="s">
        <v>91</v>
      </c>
      <c r="D88" s="4" t="s">
        <v>32</v>
      </c>
    </row>
    <row r="89" spans="1:4" ht="19.5" customHeight="1">
      <c r="A89" s="4">
        <v>87</v>
      </c>
      <c r="B89" s="4" t="str">
        <f>"王小云"</f>
        <v>王小云</v>
      </c>
      <c r="C89" s="4" t="s">
        <v>92</v>
      </c>
      <c r="D89" s="4" t="s">
        <v>32</v>
      </c>
    </row>
    <row r="90" spans="1:4" ht="19.5" customHeight="1">
      <c r="A90" s="4">
        <v>88</v>
      </c>
      <c r="B90" s="4" t="str">
        <f>"黄小飞"</f>
        <v>黄小飞</v>
      </c>
      <c r="C90" s="4" t="s">
        <v>93</v>
      </c>
      <c r="D90" s="4" t="s">
        <v>32</v>
      </c>
    </row>
    <row r="91" spans="1:4" ht="19.5" customHeight="1">
      <c r="A91" s="4">
        <v>89</v>
      </c>
      <c r="B91" s="4" t="str">
        <f>"洪帅"</f>
        <v>洪帅</v>
      </c>
      <c r="C91" s="4" t="s">
        <v>94</v>
      </c>
      <c r="D91" s="4" t="s">
        <v>32</v>
      </c>
    </row>
    <row r="92" spans="1:4" ht="19.5" customHeight="1">
      <c r="A92" s="4">
        <v>90</v>
      </c>
      <c r="B92" s="4" t="str">
        <f>"邓学美"</f>
        <v>邓学美</v>
      </c>
      <c r="C92" s="4" t="s">
        <v>95</v>
      </c>
      <c r="D92" s="4" t="s">
        <v>32</v>
      </c>
    </row>
    <row r="93" spans="1:4" ht="19.5" customHeight="1">
      <c r="A93" s="4">
        <v>91</v>
      </c>
      <c r="B93" s="4" t="str">
        <f>"梁芳"</f>
        <v>梁芳</v>
      </c>
      <c r="C93" s="4" t="s">
        <v>96</v>
      </c>
      <c r="D93" s="4" t="s">
        <v>32</v>
      </c>
    </row>
    <row r="94" spans="1:4" ht="19.5" customHeight="1">
      <c r="A94" s="4">
        <v>92</v>
      </c>
      <c r="B94" s="4" t="str">
        <f>"周思"</f>
        <v>周思</v>
      </c>
      <c r="C94" s="4" t="s">
        <v>97</v>
      </c>
      <c r="D94" s="4" t="s">
        <v>32</v>
      </c>
    </row>
    <row r="95" spans="1:4" ht="19.5" customHeight="1">
      <c r="A95" s="4">
        <v>93</v>
      </c>
      <c r="B95" s="4" t="str">
        <f>"何青倚"</f>
        <v>何青倚</v>
      </c>
      <c r="C95" s="4" t="s">
        <v>98</v>
      </c>
      <c r="D95" s="4" t="s">
        <v>32</v>
      </c>
    </row>
    <row r="96" spans="1:4" ht="19.5" customHeight="1">
      <c r="A96" s="4">
        <v>94</v>
      </c>
      <c r="B96" s="4" t="str">
        <f>"简琦戎"</f>
        <v>简琦戎</v>
      </c>
      <c r="C96" s="4" t="s">
        <v>43</v>
      </c>
      <c r="D96" s="4" t="s">
        <v>32</v>
      </c>
    </row>
    <row r="97" spans="1:4" ht="19.5" customHeight="1">
      <c r="A97" s="4">
        <v>95</v>
      </c>
      <c r="B97" s="4" t="str">
        <f>"王月"</f>
        <v>王月</v>
      </c>
      <c r="C97" s="4" t="s">
        <v>99</v>
      </c>
      <c r="D97" s="4" t="s">
        <v>32</v>
      </c>
    </row>
    <row r="98" spans="1:4" ht="19.5" customHeight="1">
      <c r="A98" s="4">
        <v>96</v>
      </c>
      <c r="B98" s="4" t="str">
        <f>"王春柳"</f>
        <v>王春柳</v>
      </c>
      <c r="C98" s="4" t="s">
        <v>100</v>
      </c>
      <c r="D98" s="4" t="s">
        <v>32</v>
      </c>
    </row>
    <row r="99" spans="1:4" ht="19.5" customHeight="1">
      <c r="A99" s="4">
        <v>97</v>
      </c>
      <c r="B99" s="4" t="str">
        <f>"陈丽霞"</f>
        <v>陈丽霞</v>
      </c>
      <c r="C99" s="4" t="s">
        <v>101</v>
      </c>
      <c r="D99" s="4" t="s">
        <v>32</v>
      </c>
    </row>
    <row r="100" spans="1:4" ht="19.5" customHeight="1">
      <c r="A100" s="4">
        <v>98</v>
      </c>
      <c r="B100" s="4" t="str">
        <f>"周健晶"</f>
        <v>周健晶</v>
      </c>
      <c r="C100" s="4" t="s">
        <v>34</v>
      </c>
      <c r="D100" s="4" t="s">
        <v>32</v>
      </c>
    </row>
    <row r="101" spans="1:4" ht="19.5" customHeight="1">
      <c r="A101" s="4">
        <v>99</v>
      </c>
      <c r="B101" s="4" t="str">
        <f>"黄雪"</f>
        <v>黄雪</v>
      </c>
      <c r="C101" s="4" t="s">
        <v>102</v>
      </c>
      <c r="D101" s="4" t="s">
        <v>32</v>
      </c>
    </row>
    <row r="102" spans="1:4" ht="19.5" customHeight="1">
      <c r="A102" s="4">
        <v>100</v>
      </c>
      <c r="B102" s="4" t="str">
        <f>"王梅"</f>
        <v>王梅</v>
      </c>
      <c r="C102" s="4" t="s">
        <v>73</v>
      </c>
      <c r="D102" s="4" t="s">
        <v>32</v>
      </c>
    </row>
    <row r="103" spans="1:4" ht="19.5" customHeight="1">
      <c r="A103" s="4">
        <v>101</v>
      </c>
      <c r="B103" s="4" t="str">
        <f>"林子能"</f>
        <v>林子能</v>
      </c>
      <c r="C103" s="4" t="s">
        <v>103</v>
      </c>
      <c r="D103" s="4" t="s">
        <v>32</v>
      </c>
    </row>
    <row r="104" spans="1:4" ht="19.5" customHeight="1">
      <c r="A104" s="4">
        <v>102</v>
      </c>
      <c r="B104" s="4" t="str">
        <f>"符雄兰"</f>
        <v>符雄兰</v>
      </c>
      <c r="C104" s="4" t="s">
        <v>104</v>
      </c>
      <c r="D104" s="4" t="s">
        <v>32</v>
      </c>
    </row>
    <row r="105" spans="1:4" ht="19.5" customHeight="1">
      <c r="A105" s="4">
        <v>103</v>
      </c>
      <c r="B105" s="4" t="str">
        <f>"周玉曼"</f>
        <v>周玉曼</v>
      </c>
      <c r="C105" s="4" t="s">
        <v>105</v>
      </c>
      <c r="D105" s="4" t="s">
        <v>32</v>
      </c>
    </row>
    <row r="106" spans="1:4" ht="19.5" customHeight="1">
      <c r="A106" s="4">
        <v>104</v>
      </c>
      <c r="B106" s="4" t="str">
        <f>"曾琪乔"</f>
        <v>曾琪乔</v>
      </c>
      <c r="C106" s="4" t="s">
        <v>106</v>
      </c>
      <c r="D106" s="4" t="s">
        <v>32</v>
      </c>
    </row>
    <row r="107" spans="1:4" ht="19.5" customHeight="1">
      <c r="A107" s="4">
        <v>105</v>
      </c>
      <c r="B107" s="4" t="str">
        <f>"郑惠丹"</f>
        <v>郑惠丹</v>
      </c>
      <c r="C107" s="4" t="s">
        <v>107</v>
      </c>
      <c r="D107" s="4" t="s">
        <v>32</v>
      </c>
    </row>
    <row r="108" spans="1:4" ht="19.5" customHeight="1">
      <c r="A108" s="4">
        <v>106</v>
      </c>
      <c r="B108" s="4" t="str">
        <f>"王海玉"</f>
        <v>王海玉</v>
      </c>
      <c r="C108" s="4" t="s">
        <v>108</v>
      </c>
      <c r="D108" s="4" t="s">
        <v>32</v>
      </c>
    </row>
    <row r="109" spans="1:4" ht="19.5" customHeight="1">
      <c r="A109" s="4">
        <v>107</v>
      </c>
      <c r="B109" s="4" t="str">
        <f>"符可英"</f>
        <v>符可英</v>
      </c>
      <c r="C109" s="4" t="s">
        <v>109</v>
      </c>
      <c r="D109" s="4" t="s">
        <v>32</v>
      </c>
    </row>
    <row r="110" spans="1:4" ht="19.5" customHeight="1">
      <c r="A110" s="4">
        <v>108</v>
      </c>
      <c r="B110" s="4" t="str">
        <f>"王沙沙"</f>
        <v>王沙沙</v>
      </c>
      <c r="C110" s="4" t="s">
        <v>110</v>
      </c>
      <c r="D110" s="4" t="s">
        <v>32</v>
      </c>
    </row>
    <row r="111" spans="1:4" ht="19.5" customHeight="1">
      <c r="A111" s="4">
        <v>109</v>
      </c>
      <c r="B111" s="4" t="str">
        <f>"蔡彩颖"</f>
        <v>蔡彩颖</v>
      </c>
      <c r="C111" s="4" t="s">
        <v>111</v>
      </c>
      <c r="D111" s="4" t="s">
        <v>32</v>
      </c>
    </row>
    <row r="112" spans="1:4" ht="19.5" customHeight="1">
      <c r="A112" s="4">
        <v>110</v>
      </c>
      <c r="B112" s="4" t="str">
        <f>"吉俪"</f>
        <v>吉俪</v>
      </c>
      <c r="C112" s="4" t="s">
        <v>112</v>
      </c>
      <c r="D112" s="4" t="s">
        <v>32</v>
      </c>
    </row>
    <row r="113" spans="1:4" ht="19.5" customHeight="1">
      <c r="A113" s="4">
        <v>111</v>
      </c>
      <c r="B113" s="4" t="str">
        <f>"何荷花"</f>
        <v>何荷花</v>
      </c>
      <c r="C113" s="4" t="s">
        <v>113</v>
      </c>
      <c r="D113" s="4" t="s">
        <v>32</v>
      </c>
    </row>
    <row r="114" spans="1:4" ht="19.5" customHeight="1">
      <c r="A114" s="4">
        <v>112</v>
      </c>
      <c r="B114" s="4" t="str">
        <f>"王金萍"</f>
        <v>王金萍</v>
      </c>
      <c r="C114" s="4" t="s">
        <v>114</v>
      </c>
      <c r="D114" s="4" t="s">
        <v>32</v>
      </c>
    </row>
    <row r="115" spans="1:4" ht="19.5" customHeight="1">
      <c r="A115" s="4">
        <v>113</v>
      </c>
      <c r="B115" s="4" t="str">
        <f>"曾平红"</f>
        <v>曾平红</v>
      </c>
      <c r="C115" s="4" t="s">
        <v>115</v>
      </c>
      <c r="D115" s="4" t="s">
        <v>32</v>
      </c>
    </row>
    <row r="116" spans="1:4" ht="19.5" customHeight="1">
      <c r="A116" s="4">
        <v>114</v>
      </c>
      <c r="B116" s="4" t="str">
        <f>"许丽凤"</f>
        <v>许丽凤</v>
      </c>
      <c r="C116" s="4" t="s">
        <v>116</v>
      </c>
      <c r="D116" s="4" t="s">
        <v>32</v>
      </c>
    </row>
    <row r="117" spans="1:4" ht="19.5" customHeight="1">
      <c r="A117" s="4">
        <v>115</v>
      </c>
      <c r="B117" s="4" t="str">
        <f>"郑洁彤"</f>
        <v>郑洁彤</v>
      </c>
      <c r="C117" s="4" t="s">
        <v>117</v>
      </c>
      <c r="D117" s="4" t="s">
        <v>32</v>
      </c>
    </row>
    <row r="118" spans="1:4" ht="19.5" customHeight="1">
      <c r="A118" s="4">
        <v>116</v>
      </c>
      <c r="B118" s="4" t="str">
        <f>"钟春英"</f>
        <v>钟春英</v>
      </c>
      <c r="C118" s="4" t="s">
        <v>118</v>
      </c>
      <c r="D118" s="4" t="s">
        <v>32</v>
      </c>
    </row>
    <row r="119" spans="1:4" ht="19.5" customHeight="1">
      <c r="A119" s="4">
        <v>117</v>
      </c>
      <c r="B119" s="4" t="str">
        <f>"王清茹"</f>
        <v>王清茹</v>
      </c>
      <c r="C119" s="4" t="s">
        <v>119</v>
      </c>
      <c r="D119" s="4" t="s">
        <v>32</v>
      </c>
    </row>
    <row r="120" spans="1:4" ht="19.5" customHeight="1">
      <c r="A120" s="4">
        <v>118</v>
      </c>
      <c r="B120" s="4" t="str">
        <f>"王财乐"</f>
        <v>王财乐</v>
      </c>
      <c r="C120" s="4" t="s">
        <v>120</v>
      </c>
      <c r="D120" s="4" t="s">
        <v>32</v>
      </c>
    </row>
    <row r="121" spans="1:4" ht="19.5" customHeight="1">
      <c r="A121" s="4">
        <v>119</v>
      </c>
      <c r="B121" s="4" t="str">
        <f>"陈丽燕"</f>
        <v>陈丽燕</v>
      </c>
      <c r="C121" s="4" t="s">
        <v>121</v>
      </c>
      <c r="D121" s="4" t="s">
        <v>32</v>
      </c>
    </row>
    <row r="122" spans="1:4" ht="19.5" customHeight="1">
      <c r="A122" s="4">
        <v>120</v>
      </c>
      <c r="B122" s="4" t="str">
        <f>"陈秋桥"</f>
        <v>陈秋桥</v>
      </c>
      <c r="C122" s="4" t="s">
        <v>122</v>
      </c>
      <c r="D122" s="4" t="s">
        <v>32</v>
      </c>
    </row>
    <row r="123" spans="1:4" ht="19.5" customHeight="1">
      <c r="A123" s="4">
        <v>121</v>
      </c>
      <c r="B123" s="4" t="str">
        <f>"黄英"</f>
        <v>黄英</v>
      </c>
      <c r="C123" s="4" t="s">
        <v>123</v>
      </c>
      <c r="D123" s="4" t="s">
        <v>32</v>
      </c>
    </row>
    <row r="124" spans="1:4" ht="19.5" customHeight="1">
      <c r="A124" s="4">
        <v>122</v>
      </c>
      <c r="B124" s="4" t="str">
        <f>"符金珠"</f>
        <v>符金珠</v>
      </c>
      <c r="C124" s="4" t="s">
        <v>124</v>
      </c>
      <c r="D124" s="4" t="s">
        <v>32</v>
      </c>
    </row>
    <row r="125" spans="1:4" ht="19.5" customHeight="1">
      <c r="A125" s="4">
        <v>123</v>
      </c>
      <c r="B125" s="4" t="str">
        <f>"黄凯欣"</f>
        <v>黄凯欣</v>
      </c>
      <c r="C125" s="4" t="s">
        <v>125</v>
      </c>
      <c r="D125" s="4" t="s">
        <v>32</v>
      </c>
    </row>
    <row r="126" spans="1:4" ht="19.5" customHeight="1">
      <c r="A126" s="4">
        <v>124</v>
      </c>
      <c r="B126" s="4" t="str">
        <f>"王丽"</f>
        <v>王丽</v>
      </c>
      <c r="C126" s="4" t="s">
        <v>126</v>
      </c>
      <c r="D126" s="4" t="s">
        <v>32</v>
      </c>
    </row>
    <row r="127" spans="1:4" ht="19.5" customHeight="1">
      <c r="A127" s="4">
        <v>125</v>
      </c>
      <c r="B127" s="4" t="str">
        <f>"刘红"</f>
        <v>刘红</v>
      </c>
      <c r="C127" s="4" t="s">
        <v>127</v>
      </c>
      <c r="D127" s="4" t="s">
        <v>32</v>
      </c>
    </row>
    <row r="128" spans="1:4" ht="19.5" customHeight="1">
      <c r="A128" s="4">
        <v>126</v>
      </c>
      <c r="B128" s="4" t="str">
        <f>"王冰"</f>
        <v>王冰</v>
      </c>
      <c r="C128" s="4" t="s">
        <v>40</v>
      </c>
      <c r="D128" s="4" t="s">
        <v>32</v>
      </c>
    </row>
    <row r="129" spans="1:4" ht="19.5" customHeight="1">
      <c r="A129" s="4">
        <v>127</v>
      </c>
      <c r="B129" s="4" t="str">
        <f>"庞小棠"</f>
        <v>庞小棠</v>
      </c>
      <c r="C129" s="4" t="s">
        <v>128</v>
      </c>
      <c r="D129" s="4" t="s">
        <v>32</v>
      </c>
    </row>
    <row r="130" spans="1:4" ht="19.5" customHeight="1">
      <c r="A130" s="4">
        <v>128</v>
      </c>
      <c r="B130" s="4" t="str">
        <f>"梁淑乔"</f>
        <v>梁淑乔</v>
      </c>
      <c r="C130" s="4" t="s">
        <v>129</v>
      </c>
      <c r="D130" s="4" t="s">
        <v>32</v>
      </c>
    </row>
    <row r="131" spans="1:4" ht="19.5" customHeight="1">
      <c r="A131" s="4">
        <v>129</v>
      </c>
      <c r="B131" s="4" t="str">
        <f>"王妹灵"</f>
        <v>王妹灵</v>
      </c>
      <c r="C131" s="4" t="s">
        <v>130</v>
      </c>
      <c r="D131" s="4" t="s">
        <v>32</v>
      </c>
    </row>
    <row r="132" spans="1:4" ht="19.5" customHeight="1">
      <c r="A132" s="4">
        <v>130</v>
      </c>
      <c r="B132" s="4" t="str">
        <f>"黄玉丹"</f>
        <v>黄玉丹</v>
      </c>
      <c r="C132" s="4" t="s">
        <v>131</v>
      </c>
      <c r="D132" s="4" t="s">
        <v>32</v>
      </c>
    </row>
    <row r="133" spans="1:4" ht="19.5" customHeight="1">
      <c r="A133" s="4">
        <v>131</v>
      </c>
      <c r="B133" s="4" t="str">
        <f>"张雪慧"</f>
        <v>张雪慧</v>
      </c>
      <c r="C133" s="4" t="s">
        <v>132</v>
      </c>
      <c r="D133" s="4" t="s">
        <v>32</v>
      </c>
    </row>
    <row r="134" spans="1:4" ht="19.5" customHeight="1">
      <c r="A134" s="4">
        <v>132</v>
      </c>
      <c r="B134" s="4" t="str">
        <f>"王文珠"</f>
        <v>王文珠</v>
      </c>
      <c r="C134" s="4" t="s">
        <v>133</v>
      </c>
      <c r="D134" s="4" t="s">
        <v>32</v>
      </c>
    </row>
    <row r="135" spans="1:4" ht="19.5" customHeight="1">
      <c r="A135" s="4">
        <v>133</v>
      </c>
      <c r="B135" s="4" t="str">
        <f>"钟丹萍"</f>
        <v>钟丹萍</v>
      </c>
      <c r="C135" s="4" t="s">
        <v>134</v>
      </c>
      <c r="D135" s="4" t="s">
        <v>32</v>
      </c>
    </row>
    <row r="136" spans="1:4" ht="19.5" customHeight="1">
      <c r="A136" s="4">
        <v>134</v>
      </c>
      <c r="B136" s="4" t="str">
        <f>"杜秋菊"</f>
        <v>杜秋菊</v>
      </c>
      <c r="C136" s="4" t="s">
        <v>135</v>
      </c>
      <c r="D136" s="4" t="s">
        <v>32</v>
      </c>
    </row>
    <row r="137" spans="1:4" ht="19.5" customHeight="1">
      <c r="A137" s="4">
        <v>135</v>
      </c>
      <c r="B137" s="4" t="str">
        <f>"钟梅"</f>
        <v>钟梅</v>
      </c>
      <c r="C137" s="4" t="s">
        <v>136</v>
      </c>
      <c r="D137" s="4" t="s">
        <v>32</v>
      </c>
    </row>
    <row r="138" spans="1:4" ht="19.5" customHeight="1">
      <c r="A138" s="4">
        <v>136</v>
      </c>
      <c r="B138" s="4" t="str">
        <f>"陈祥雅"</f>
        <v>陈祥雅</v>
      </c>
      <c r="C138" s="4" t="s">
        <v>137</v>
      </c>
      <c r="D138" s="4" t="s">
        <v>32</v>
      </c>
    </row>
    <row r="139" spans="1:4" ht="19.5" customHeight="1">
      <c r="A139" s="4">
        <v>137</v>
      </c>
      <c r="B139" s="4" t="str">
        <f>"何子转"</f>
        <v>何子转</v>
      </c>
      <c r="C139" s="4" t="s">
        <v>138</v>
      </c>
      <c r="D139" s="4" t="s">
        <v>32</v>
      </c>
    </row>
    <row r="140" spans="1:4" ht="19.5" customHeight="1">
      <c r="A140" s="4">
        <v>138</v>
      </c>
      <c r="B140" s="4" t="str">
        <f>"王青斌"</f>
        <v>王青斌</v>
      </c>
      <c r="C140" s="4" t="s">
        <v>139</v>
      </c>
      <c r="D140" s="4" t="s">
        <v>32</v>
      </c>
    </row>
    <row r="141" spans="1:4" ht="19.5" customHeight="1">
      <c r="A141" s="4">
        <v>139</v>
      </c>
      <c r="B141" s="4" t="str">
        <f>"温敏"</f>
        <v>温敏</v>
      </c>
      <c r="C141" s="4" t="s">
        <v>140</v>
      </c>
      <c r="D141" s="4" t="s">
        <v>32</v>
      </c>
    </row>
    <row r="142" spans="1:4" ht="19.5" customHeight="1">
      <c r="A142" s="4">
        <v>140</v>
      </c>
      <c r="B142" s="4" t="str">
        <f>"陈丽珠"</f>
        <v>陈丽珠</v>
      </c>
      <c r="C142" s="4" t="s">
        <v>141</v>
      </c>
      <c r="D142" s="4" t="s">
        <v>32</v>
      </c>
    </row>
    <row r="143" spans="1:4" ht="19.5" customHeight="1">
      <c r="A143" s="4">
        <v>141</v>
      </c>
      <c r="B143" s="4" t="str">
        <f>"苏秀花"</f>
        <v>苏秀花</v>
      </c>
      <c r="C143" s="4" t="s">
        <v>142</v>
      </c>
      <c r="D143" s="4" t="s">
        <v>32</v>
      </c>
    </row>
    <row r="144" spans="1:4" ht="19.5" customHeight="1">
      <c r="A144" s="4">
        <v>142</v>
      </c>
      <c r="B144" s="4" t="str">
        <f>"杨淑钰"</f>
        <v>杨淑钰</v>
      </c>
      <c r="C144" s="4" t="s">
        <v>143</v>
      </c>
      <c r="D144" s="4" t="s">
        <v>32</v>
      </c>
    </row>
    <row r="145" spans="1:4" ht="19.5" customHeight="1">
      <c r="A145" s="4">
        <v>143</v>
      </c>
      <c r="B145" s="4" t="str">
        <f>"王小苗"</f>
        <v>王小苗</v>
      </c>
      <c r="C145" s="4" t="s">
        <v>144</v>
      </c>
      <c r="D145" s="4" t="s">
        <v>32</v>
      </c>
    </row>
    <row r="146" spans="1:4" ht="19.5" customHeight="1">
      <c r="A146" s="4">
        <v>144</v>
      </c>
      <c r="B146" s="4" t="str">
        <f>"杜经慧"</f>
        <v>杜经慧</v>
      </c>
      <c r="C146" s="4" t="s">
        <v>145</v>
      </c>
      <c r="D146" s="4" t="s">
        <v>32</v>
      </c>
    </row>
    <row r="147" spans="1:4" ht="19.5" customHeight="1">
      <c r="A147" s="4">
        <v>145</v>
      </c>
      <c r="B147" s="4" t="str">
        <f>"符梅"</f>
        <v>符梅</v>
      </c>
      <c r="C147" s="4" t="s">
        <v>146</v>
      </c>
      <c r="D147" s="4" t="s">
        <v>32</v>
      </c>
    </row>
    <row r="148" spans="1:4" ht="19.5" customHeight="1">
      <c r="A148" s="4">
        <v>146</v>
      </c>
      <c r="B148" s="4" t="str">
        <f>"王素民"</f>
        <v>王素民</v>
      </c>
      <c r="C148" s="4" t="s">
        <v>147</v>
      </c>
      <c r="D148" s="4" t="s">
        <v>32</v>
      </c>
    </row>
    <row r="149" spans="1:4" ht="19.5" customHeight="1">
      <c r="A149" s="4">
        <v>147</v>
      </c>
      <c r="B149" s="4" t="str">
        <f>"杨珍"</f>
        <v>杨珍</v>
      </c>
      <c r="C149" s="4" t="s">
        <v>148</v>
      </c>
      <c r="D149" s="4" t="s">
        <v>32</v>
      </c>
    </row>
    <row r="150" spans="1:4" ht="19.5" customHeight="1">
      <c r="A150" s="4">
        <v>148</v>
      </c>
      <c r="B150" s="4" t="str">
        <f>"吴玉妹"</f>
        <v>吴玉妹</v>
      </c>
      <c r="C150" s="4" t="s">
        <v>149</v>
      </c>
      <c r="D150" s="4" t="s">
        <v>32</v>
      </c>
    </row>
    <row r="151" spans="1:4" ht="19.5" customHeight="1">
      <c r="A151" s="4">
        <v>149</v>
      </c>
      <c r="B151" s="4" t="str">
        <f>"董海雪"</f>
        <v>董海雪</v>
      </c>
      <c r="C151" s="4" t="s">
        <v>150</v>
      </c>
      <c r="D151" s="4" t="s">
        <v>32</v>
      </c>
    </row>
    <row r="152" spans="1:4" ht="19.5" customHeight="1">
      <c r="A152" s="4">
        <v>150</v>
      </c>
      <c r="B152" s="4" t="str">
        <f>"莫世敏"</f>
        <v>莫世敏</v>
      </c>
      <c r="C152" s="4" t="s">
        <v>151</v>
      </c>
      <c r="D152" s="4" t="s">
        <v>32</v>
      </c>
    </row>
    <row r="153" spans="1:4" ht="19.5" customHeight="1">
      <c r="A153" s="4">
        <v>151</v>
      </c>
      <c r="B153" s="4" t="str">
        <f>"符丽娜"</f>
        <v>符丽娜</v>
      </c>
      <c r="C153" s="4" t="s">
        <v>152</v>
      </c>
      <c r="D153" s="4" t="s">
        <v>32</v>
      </c>
    </row>
    <row r="154" spans="1:4" ht="19.5" customHeight="1">
      <c r="A154" s="4">
        <v>152</v>
      </c>
      <c r="B154" s="4" t="str">
        <f>"谢书楼"</f>
        <v>谢书楼</v>
      </c>
      <c r="C154" s="4" t="s">
        <v>153</v>
      </c>
      <c r="D154" s="4" t="s">
        <v>32</v>
      </c>
    </row>
    <row r="155" spans="1:4" ht="19.5" customHeight="1">
      <c r="A155" s="4">
        <v>153</v>
      </c>
      <c r="B155" s="4" t="str">
        <f>"林森敏"</f>
        <v>林森敏</v>
      </c>
      <c r="C155" s="4" t="s">
        <v>154</v>
      </c>
      <c r="D155" s="4" t="s">
        <v>32</v>
      </c>
    </row>
    <row r="156" spans="1:4" ht="19.5" customHeight="1">
      <c r="A156" s="4">
        <v>154</v>
      </c>
      <c r="B156" s="4" t="str">
        <f>"李芸芸"</f>
        <v>李芸芸</v>
      </c>
      <c r="C156" s="4" t="s">
        <v>155</v>
      </c>
      <c r="D156" s="4" t="s">
        <v>32</v>
      </c>
    </row>
    <row r="157" spans="1:4" ht="19.5" customHeight="1">
      <c r="A157" s="4">
        <v>155</v>
      </c>
      <c r="B157" s="4" t="str">
        <f>"王扬潇"</f>
        <v>王扬潇</v>
      </c>
      <c r="C157" s="4" t="s">
        <v>156</v>
      </c>
      <c r="D157" s="4" t="s">
        <v>32</v>
      </c>
    </row>
    <row r="158" spans="1:4" ht="19.5" customHeight="1">
      <c r="A158" s="4">
        <v>156</v>
      </c>
      <c r="B158" s="4" t="str">
        <f>"王小燕"</f>
        <v>王小燕</v>
      </c>
      <c r="C158" s="4" t="s">
        <v>157</v>
      </c>
      <c r="D158" s="4" t="s">
        <v>32</v>
      </c>
    </row>
    <row r="159" spans="1:4" ht="19.5" customHeight="1">
      <c r="A159" s="4">
        <v>157</v>
      </c>
      <c r="B159" s="4" t="str">
        <f>"郑秋婷"</f>
        <v>郑秋婷</v>
      </c>
      <c r="C159" s="4" t="s">
        <v>158</v>
      </c>
      <c r="D159" s="4" t="s">
        <v>32</v>
      </c>
    </row>
    <row r="160" spans="1:4" ht="19.5" customHeight="1">
      <c r="A160" s="4">
        <v>158</v>
      </c>
      <c r="B160" s="4" t="str">
        <f>"陈仲冰"</f>
        <v>陈仲冰</v>
      </c>
      <c r="C160" s="4" t="s">
        <v>159</v>
      </c>
      <c r="D160" s="4" t="s">
        <v>32</v>
      </c>
    </row>
    <row r="161" spans="1:4" ht="19.5" customHeight="1">
      <c r="A161" s="4">
        <v>159</v>
      </c>
      <c r="B161" s="4" t="str">
        <f>"周开慧"</f>
        <v>周开慧</v>
      </c>
      <c r="C161" s="4" t="s">
        <v>160</v>
      </c>
      <c r="D161" s="4" t="s">
        <v>32</v>
      </c>
    </row>
    <row r="162" spans="1:4" ht="19.5" customHeight="1">
      <c r="A162" s="4">
        <v>160</v>
      </c>
      <c r="B162" s="4" t="str">
        <f>"陈雪霞"</f>
        <v>陈雪霞</v>
      </c>
      <c r="C162" s="4" t="s">
        <v>161</v>
      </c>
      <c r="D162" s="4" t="s">
        <v>32</v>
      </c>
    </row>
    <row r="163" spans="1:4" ht="19.5" customHeight="1">
      <c r="A163" s="4">
        <v>161</v>
      </c>
      <c r="B163" s="4" t="str">
        <f>"张童"</f>
        <v>张童</v>
      </c>
      <c r="C163" s="4" t="s">
        <v>162</v>
      </c>
      <c r="D163" s="4" t="s">
        <v>32</v>
      </c>
    </row>
    <row r="164" spans="1:4" ht="19.5" customHeight="1">
      <c r="A164" s="4">
        <v>162</v>
      </c>
      <c r="B164" s="4" t="str">
        <f>"吴小敏"</f>
        <v>吴小敏</v>
      </c>
      <c r="C164" s="4" t="s">
        <v>163</v>
      </c>
      <c r="D164" s="4" t="s">
        <v>32</v>
      </c>
    </row>
    <row r="165" spans="1:4" ht="19.5" customHeight="1">
      <c r="A165" s="4">
        <v>163</v>
      </c>
      <c r="B165" s="4" t="str">
        <f>"李皓婷"</f>
        <v>李皓婷</v>
      </c>
      <c r="C165" s="4" t="s">
        <v>164</v>
      </c>
      <c r="D165" s="4" t="s">
        <v>32</v>
      </c>
    </row>
    <row r="166" spans="1:4" ht="19.5" customHeight="1">
      <c r="A166" s="4">
        <v>164</v>
      </c>
      <c r="B166" s="4" t="str">
        <f>"吴晓贞"</f>
        <v>吴晓贞</v>
      </c>
      <c r="C166" s="4" t="s">
        <v>165</v>
      </c>
      <c r="D166" s="4" t="s">
        <v>32</v>
      </c>
    </row>
    <row r="167" spans="1:4" ht="19.5" customHeight="1">
      <c r="A167" s="4">
        <v>165</v>
      </c>
      <c r="B167" s="4" t="str">
        <f>"黄祖萍"</f>
        <v>黄祖萍</v>
      </c>
      <c r="C167" s="4" t="s">
        <v>166</v>
      </c>
      <c r="D167" s="4" t="s">
        <v>32</v>
      </c>
    </row>
    <row r="168" spans="1:4" ht="19.5" customHeight="1">
      <c r="A168" s="4">
        <v>166</v>
      </c>
      <c r="B168" s="4" t="str">
        <f>"李江清"</f>
        <v>李江清</v>
      </c>
      <c r="C168" s="4" t="s">
        <v>167</v>
      </c>
      <c r="D168" s="4" t="s">
        <v>32</v>
      </c>
    </row>
    <row r="169" spans="1:4" ht="19.5" customHeight="1">
      <c r="A169" s="4">
        <v>167</v>
      </c>
      <c r="B169" s="4" t="str">
        <f>"黎选妹"</f>
        <v>黎选妹</v>
      </c>
      <c r="C169" s="4" t="s">
        <v>168</v>
      </c>
      <c r="D169" s="4" t="s">
        <v>32</v>
      </c>
    </row>
    <row r="170" spans="1:4" ht="19.5" customHeight="1">
      <c r="A170" s="4">
        <v>168</v>
      </c>
      <c r="B170" s="4" t="str">
        <f>"陈星花"</f>
        <v>陈星花</v>
      </c>
      <c r="C170" s="4" t="s">
        <v>169</v>
      </c>
      <c r="D170" s="4" t="s">
        <v>32</v>
      </c>
    </row>
    <row r="171" spans="1:4" ht="19.5" customHeight="1">
      <c r="A171" s="4">
        <v>169</v>
      </c>
      <c r="B171" s="4" t="str">
        <f>"吴巧莎"</f>
        <v>吴巧莎</v>
      </c>
      <c r="C171" s="4" t="s">
        <v>170</v>
      </c>
      <c r="D171" s="4" t="s">
        <v>32</v>
      </c>
    </row>
    <row r="172" spans="1:4" ht="19.5" customHeight="1">
      <c r="A172" s="4">
        <v>170</v>
      </c>
      <c r="B172" s="4" t="str">
        <f>"谢元香"</f>
        <v>谢元香</v>
      </c>
      <c r="C172" s="4" t="s">
        <v>66</v>
      </c>
      <c r="D172" s="4" t="s">
        <v>32</v>
      </c>
    </row>
    <row r="173" spans="1:4" ht="19.5" customHeight="1">
      <c r="A173" s="4">
        <v>171</v>
      </c>
      <c r="B173" s="4" t="str">
        <f>"羊金怀"</f>
        <v>羊金怀</v>
      </c>
      <c r="C173" s="4" t="s">
        <v>171</v>
      </c>
      <c r="D173" s="4" t="s">
        <v>32</v>
      </c>
    </row>
    <row r="174" spans="1:4" ht="19.5" customHeight="1">
      <c r="A174" s="4">
        <v>172</v>
      </c>
      <c r="B174" s="4" t="str">
        <f>"陈建伟"</f>
        <v>陈建伟</v>
      </c>
      <c r="C174" s="4" t="s">
        <v>49</v>
      </c>
      <c r="D174" s="4" t="s">
        <v>32</v>
      </c>
    </row>
    <row r="175" spans="1:4" ht="19.5" customHeight="1">
      <c r="A175" s="4">
        <v>173</v>
      </c>
      <c r="B175" s="4" t="str">
        <f>"薛秀凤"</f>
        <v>薛秀凤</v>
      </c>
      <c r="C175" s="4" t="s">
        <v>172</v>
      </c>
      <c r="D175" s="4" t="s">
        <v>32</v>
      </c>
    </row>
    <row r="176" spans="1:4" ht="19.5" customHeight="1">
      <c r="A176" s="4">
        <v>174</v>
      </c>
      <c r="B176" s="4" t="str">
        <f>"李小蕊"</f>
        <v>李小蕊</v>
      </c>
      <c r="C176" s="4" t="s">
        <v>173</v>
      </c>
      <c r="D176" s="4" t="s">
        <v>32</v>
      </c>
    </row>
    <row r="177" spans="1:4" ht="19.5" customHeight="1">
      <c r="A177" s="4">
        <v>175</v>
      </c>
      <c r="B177" s="4" t="str">
        <f>"符庆英"</f>
        <v>符庆英</v>
      </c>
      <c r="C177" s="4" t="s">
        <v>174</v>
      </c>
      <c r="D177" s="4" t="s">
        <v>32</v>
      </c>
    </row>
    <row r="178" spans="1:4" ht="19.5" customHeight="1">
      <c r="A178" s="4">
        <v>176</v>
      </c>
      <c r="B178" s="4" t="str">
        <f>"陈婆翠"</f>
        <v>陈婆翠</v>
      </c>
      <c r="C178" s="4" t="s">
        <v>175</v>
      </c>
      <c r="D178" s="4" t="s">
        <v>32</v>
      </c>
    </row>
    <row r="179" spans="1:4" ht="19.5" customHeight="1">
      <c r="A179" s="4">
        <v>177</v>
      </c>
      <c r="B179" s="4" t="str">
        <f>"周雨"</f>
        <v>周雨</v>
      </c>
      <c r="C179" s="4" t="s">
        <v>176</v>
      </c>
      <c r="D179" s="4" t="s">
        <v>32</v>
      </c>
    </row>
    <row r="180" spans="1:4" ht="19.5" customHeight="1">
      <c r="A180" s="4">
        <v>178</v>
      </c>
      <c r="B180" s="4" t="str">
        <f>"李先玲"</f>
        <v>李先玲</v>
      </c>
      <c r="C180" s="4" t="s">
        <v>177</v>
      </c>
      <c r="D180" s="4" t="s">
        <v>32</v>
      </c>
    </row>
    <row r="181" spans="1:4" ht="19.5" customHeight="1">
      <c r="A181" s="4">
        <v>179</v>
      </c>
      <c r="B181" s="4" t="str">
        <f>"刘亚听"</f>
        <v>刘亚听</v>
      </c>
      <c r="C181" s="4" t="s">
        <v>178</v>
      </c>
      <c r="D181" s="4" t="s">
        <v>32</v>
      </c>
    </row>
    <row r="182" spans="1:4" ht="19.5" customHeight="1">
      <c r="A182" s="4">
        <v>180</v>
      </c>
      <c r="B182" s="4" t="str">
        <f>"林森琳"</f>
        <v>林森琳</v>
      </c>
      <c r="C182" s="4" t="s">
        <v>179</v>
      </c>
      <c r="D182" s="4" t="s">
        <v>32</v>
      </c>
    </row>
    <row r="183" spans="1:4" ht="19.5" customHeight="1">
      <c r="A183" s="4">
        <v>181</v>
      </c>
      <c r="B183" s="4" t="str">
        <f>"王永芳"</f>
        <v>王永芳</v>
      </c>
      <c r="C183" s="4" t="s">
        <v>180</v>
      </c>
      <c r="D183" s="4" t="s">
        <v>32</v>
      </c>
    </row>
    <row r="184" spans="1:4" ht="19.5" customHeight="1">
      <c r="A184" s="4">
        <v>182</v>
      </c>
      <c r="B184" s="4" t="str">
        <f>"朱静坚"</f>
        <v>朱静坚</v>
      </c>
      <c r="C184" s="4" t="s">
        <v>181</v>
      </c>
      <c r="D184" s="4" t="s">
        <v>32</v>
      </c>
    </row>
    <row r="185" spans="1:4" ht="19.5" customHeight="1">
      <c r="A185" s="4">
        <v>183</v>
      </c>
      <c r="B185" s="4" t="str">
        <f>"林健迎"</f>
        <v>林健迎</v>
      </c>
      <c r="C185" s="4" t="s">
        <v>182</v>
      </c>
      <c r="D185" s="4" t="s">
        <v>32</v>
      </c>
    </row>
    <row r="186" spans="1:4" ht="19.5" customHeight="1">
      <c r="A186" s="4">
        <v>184</v>
      </c>
      <c r="B186" s="4" t="str">
        <f>"林才金"</f>
        <v>林才金</v>
      </c>
      <c r="C186" s="4" t="s">
        <v>183</v>
      </c>
      <c r="D186" s="4" t="s">
        <v>32</v>
      </c>
    </row>
    <row r="187" spans="1:4" ht="19.5" customHeight="1">
      <c r="A187" s="4">
        <v>185</v>
      </c>
      <c r="B187" s="4" t="str">
        <f>"刘初妮"</f>
        <v>刘初妮</v>
      </c>
      <c r="C187" s="4" t="s">
        <v>184</v>
      </c>
      <c r="D187" s="4" t="s">
        <v>32</v>
      </c>
    </row>
    <row r="188" spans="1:4" ht="19.5" customHeight="1">
      <c r="A188" s="4">
        <v>186</v>
      </c>
      <c r="B188" s="4" t="str">
        <f>"陈海平"</f>
        <v>陈海平</v>
      </c>
      <c r="C188" s="4" t="s">
        <v>185</v>
      </c>
      <c r="D188" s="4" t="s">
        <v>32</v>
      </c>
    </row>
    <row r="189" spans="1:4" ht="19.5" customHeight="1">
      <c r="A189" s="4">
        <v>187</v>
      </c>
      <c r="B189" s="4" t="str">
        <f>"吴清兰"</f>
        <v>吴清兰</v>
      </c>
      <c r="C189" s="4" t="s">
        <v>64</v>
      </c>
      <c r="D189" s="4" t="s">
        <v>32</v>
      </c>
    </row>
    <row r="190" spans="1:4" ht="19.5" customHeight="1">
      <c r="A190" s="4">
        <v>188</v>
      </c>
      <c r="B190" s="4" t="str">
        <f>"陈嘉玲"</f>
        <v>陈嘉玲</v>
      </c>
      <c r="C190" s="4" t="s">
        <v>186</v>
      </c>
      <c r="D190" s="4" t="s">
        <v>32</v>
      </c>
    </row>
    <row r="191" spans="1:4" ht="19.5" customHeight="1">
      <c r="A191" s="4">
        <v>189</v>
      </c>
      <c r="B191" s="4" t="str">
        <f>"许春燕"</f>
        <v>许春燕</v>
      </c>
      <c r="C191" s="4" t="s">
        <v>187</v>
      </c>
      <c r="D191" s="4" t="s">
        <v>32</v>
      </c>
    </row>
    <row r="192" spans="1:4" ht="19.5" customHeight="1">
      <c r="A192" s="4">
        <v>190</v>
      </c>
      <c r="B192" s="4" t="str">
        <f>"薛锦莹"</f>
        <v>薛锦莹</v>
      </c>
      <c r="C192" s="4" t="s">
        <v>188</v>
      </c>
      <c r="D192" s="4" t="s">
        <v>32</v>
      </c>
    </row>
    <row r="193" spans="1:4" ht="19.5" customHeight="1">
      <c r="A193" s="4">
        <v>191</v>
      </c>
      <c r="B193" s="4" t="str">
        <f>"赖卿"</f>
        <v>赖卿</v>
      </c>
      <c r="C193" s="4" t="s">
        <v>189</v>
      </c>
      <c r="D193" s="4" t="s">
        <v>32</v>
      </c>
    </row>
    <row r="194" spans="1:4" ht="19.5" customHeight="1">
      <c r="A194" s="4">
        <v>192</v>
      </c>
      <c r="B194" s="4" t="str">
        <f>"羊艳梅"</f>
        <v>羊艳梅</v>
      </c>
      <c r="C194" s="4" t="s">
        <v>190</v>
      </c>
      <c r="D194" s="4" t="s">
        <v>32</v>
      </c>
    </row>
    <row r="195" spans="1:4" ht="19.5" customHeight="1">
      <c r="A195" s="4">
        <v>193</v>
      </c>
      <c r="B195" s="4" t="str">
        <f>"王慧玲"</f>
        <v>王慧玲</v>
      </c>
      <c r="C195" s="4" t="s">
        <v>191</v>
      </c>
      <c r="D195" s="4" t="s">
        <v>32</v>
      </c>
    </row>
    <row r="196" spans="1:4" ht="19.5" customHeight="1">
      <c r="A196" s="4">
        <v>194</v>
      </c>
      <c r="B196" s="4" t="str">
        <f>"陈彬"</f>
        <v>陈彬</v>
      </c>
      <c r="C196" s="4" t="s">
        <v>192</v>
      </c>
      <c r="D196" s="4" t="s">
        <v>32</v>
      </c>
    </row>
    <row r="197" spans="1:4" ht="19.5" customHeight="1">
      <c r="A197" s="4">
        <v>195</v>
      </c>
      <c r="B197" s="4" t="str">
        <f>"刘清瑶"</f>
        <v>刘清瑶</v>
      </c>
      <c r="C197" s="4" t="s">
        <v>193</v>
      </c>
      <c r="D197" s="4" t="s">
        <v>32</v>
      </c>
    </row>
    <row r="198" spans="1:4" ht="19.5" customHeight="1">
      <c r="A198" s="4">
        <v>196</v>
      </c>
      <c r="B198" s="4" t="str">
        <f>"韦秋珍"</f>
        <v>韦秋珍</v>
      </c>
      <c r="C198" s="4" t="s">
        <v>194</v>
      </c>
      <c r="D198" s="4" t="s">
        <v>32</v>
      </c>
    </row>
    <row r="199" spans="1:4" ht="19.5" customHeight="1">
      <c r="A199" s="4">
        <v>197</v>
      </c>
      <c r="B199" s="4" t="str">
        <f>"刘妹"</f>
        <v>刘妹</v>
      </c>
      <c r="C199" s="4" t="s">
        <v>114</v>
      </c>
      <c r="D199" s="4" t="s">
        <v>32</v>
      </c>
    </row>
    <row r="200" spans="1:4" ht="19.5" customHeight="1">
      <c r="A200" s="4">
        <v>198</v>
      </c>
      <c r="B200" s="4" t="str">
        <f>"黄桂月"</f>
        <v>黄桂月</v>
      </c>
      <c r="C200" s="4" t="s">
        <v>195</v>
      </c>
      <c r="D200" s="4" t="s">
        <v>32</v>
      </c>
    </row>
    <row r="201" spans="1:4" ht="19.5" customHeight="1">
      <c r="A201" s="4">
        <v>199</v>
      </c>
      <c r="B201" s="4" t="str">
        <f>"吴锦素娜"</f>
        <v>吴锦素娜</v>
      </c>
      <c r="C201" s="4" t="s">
        <v>196</v>
      </c>
      <c r="D201" s="4" t="s">
        <v>32</v>
      </c>
    </row>
    <row r="202" spans="1:4" ht="19.5" customHeight="1">
      <c r="A202" s="4">
        <v>200</v>
      </c>
      <c r="B202" s="4" t="str">
        <f>"林慧娜"</f>
        <v>林慧娜</v>
      </c>
      <c r="C202" s="4" t="s">
        <v>197</v>
      </c>
      <c r="D202" s="4" t="s">
        <v>32</v>
      </c>
    </row>
    <row r="203" spans="1:4" ht="19.5" customHeight="1">
      <c r="A203" s="4">
        <v>201</v>
      </c>
      <c r="B203" s="4" t="str">
        <f>"何菊霞"</f>
        <v>何菊霞</v>
      </c>
      <c r="C203" s="4" t="s">
        <v>198</v>
      </c>
      <c r="D203" s="4" t="s">
        <v>32</v>
      </c>
    </row>
    <row r="204" spans="1:4" ht="19.5" customHeight="1">
      <c r="A204" s="4">
        <v>202</v>
      </c>
      <c r="B204" s="4" t="str">
        <f>"叶桑艳"</f>
        <v>叶桑艳</v>
      </c>
      <c r="C204" s="4" t="s">
        <v>199</v>
      </c>
      <c r="D204" s="4" t="s">
        <v>32</v>
      </c>
    </row>
    <row r="205" spans="1:4" ht="19.5" customHeight="1">
      <c r="A205" s="4">
        <v>203</v>
      </c>
      <c r="B205" s="4" t="str">
        <f>"杨端琴"</f>
        <v>杨端琴</v>
      </c>
      <c r="C205" s="4" t="s">
        <v>200</v>
      </c>
      <c r="D205" s="4" t="s">
        <v>32</v>
      </c>
    </row>
    <row r="206" spans="1:4" ht="19.5" customHeight="1">
      <c r="A206" s="4">
        <v>204</v>
      </c>
      <c r="B206" s="4" t="str">
        <f>"王海鸥"</f>
        <v>王海鸥</v>
      </c>
      <c r="C206" s="4" t="s">
        <v>201</v>
      </c>
      <c r="D206" s="4" t="s">
        <v>32</v>
      </c>
    </row>
    <row r="207" spans="1:4" ht="19.5" customHeight="1">
      <c r="A207" s="4">
        <v>205</v>
      </c>
      <c r="B207" s="4" t="str">
        <f>"董秀丽"</f>
        <v>董秀丽</v>
      </c>
      <c r="C207" s="4" t="s">
        <v>202</v>
      </c>
      <c r="D207" s="4" t="s">
        <v>32</v>
      </c>
    </row>
    <row r="208" spans="1:4" ht="19.5" customHeight="1">
      <c r="A208" s="4">
        <v>206</v>
      </c>
      <c r="B208" s="4" t="str">
        <f>"李妹"</f>
        <v>李妹</v>
      </c>
      <c r="C208" s="4" t="s">
        <v>116</v>
      </c>
      <c r="D208" s="4" t="s">
        <v>32</v>
      </c>
    </row>
    <row r="209" spans="1:4" ht="19.5" customHeight="1">
      <c r="A209" s="4">
        <v>207</v>
      </c>
      <c r="B209" s="4" t="str">
        <f>"梁小阳"</f>
        <v>梁小阳</v>
      </c>
      <c r="C209" s="4" t="s">
        <v>203</v>
      </c>
      <c r="D209" s="4" t="s">
        <v>32</v>
      </c>
    </row>
    <row r="210" spans="1:4" ht="19.5" customHeight="1">
      <c r="A210" s="4">
        <v>208</v>
      </c>
      <c r="B210" s="4" t="str">
        <f>"蒙春花"</f>
        <v>蒙春花</v>
      </c>
      <c r="C210" s="4" t="s">
        <v>204</v>
      </c>
      <c r="D210" s="4" t="s">
        <v>32</v>
      </c>
    </row>
    <row r="211" spans="1:4" ht="19.5" customHeight="1">
      <c r="A211" s="4">
        <v>209</v>
      </c>
      <c r="B211" s="4" t="str">
        <f>"李廷梅"</f>
        <v>李廷梅</v>
      </c>
      <c r="C211" s="4" t="s">
        <v>205</v>
      </c>
      <c r="D211" s="4" t="s">
        <v>32</v>
      </c>
    </row>
    <row r="212" spans="1:4" ht="19.5" customHeight="1">
      <c r="A212" s="4">
        <v>210</v>
      </c>
      <c r="B212" s="4" t="str">
        <f>"方海梅"</f>
        <v>方海梅</v>
      </c>
      <c r="C212" s="4" t="s">
        <v>206</v>
      </c>
      <c r="D212" s="4" t="s">
        <v>32</v>
      </c>
    </row>
    <row r="213" spans="1:4" ht="19.5" customHeight="1">
      <c r="A213" s="4">
        <v>211</v>
      </c>
      <c r="B213" s="4" t="str">
        <f>"罗慧虹"</f>
        <v>罗慧虹</v>
      </c>
      <c r="C213" s="4" t="s">
        <v>207</v>
      </c>
      <c r="D213" s="4" t="s">
        <v>32</v>
      </c>
    </row>
    <row r="214" spans="1:4" ht="19.5" customHeight="1">
      <c r="A214" s="4">
        <v>212</v>
      </c>
      <c r="B214" s="4" t="str">
        <f>"利海芬"</f>
        <v>利海芬</v>
      </c>
      <c r="C214" s="4" t="s">
        <v>208</v>
      </c>
      <c r="D214" s="4" t="s">
        <v>32</v>
      </c>
    </row>
    <row r="215" spans="1:4" ht="19.5" customHeight="1">
      <c r="A215" s="4">
        <v>213</v>
      </c>
      <c r="B215" s="4" t="str">
        <f>"李金红"</f>
        <v>李金红</v>
      </c>
      <c r="C215" s="4" t="s">
        <v>209</v>
      </c>
      <c r="D215" s="4" t="s">
        <v>32</v>
      </c>
    </row>
    <row r="216" spans="1:4" ht="19.5" customHeight="1">
      <c r="A216" s="4">
        <v>214</v>
      </c>
      <c r="B216" s="4" t="str">
        <f>"谭冰"</f>
        <v>谭冰</v>
      </c>
      <c r="C216" s="4" t="s">
        <v>210</v>
      </c>
      <c r="D216" s="4" t="s">
        <v>32</v>
      </c>
    </row>
    <row r="217" spans="1:4" ht="19.5" customHeight="1">
      <c r="A217" s="4">
        <v>215</v>
      </c>
      <c r="B217" s="4" t="str">
        <f>"蔡小平"</f>
        <v>蔡小平</v>
      </c>
      <c r="C217" s="4" t="s">
        <v>211</v>
      </c>
      <c r="D217" s="4" t="s">
        <v>32</v>
      </c>
    </row>
    <row r="218" spans="1:4" ht="19.5" customHeight="1">
      <c r="A218" s="4">
        <v>216</v>
      </c>
      <c r="B218" s="4" t="str">
        <f>"陈亚妹"</f>
        <v>陈亚妹</v>
      </c>
      <c r="C218" s="4" t="s">
        <v>212</v>
      </c>
      <c r="D218" s="4" t="s">
        <v>32</v>
      </c>
    </row>
    <row r="219" spans="1:4" ht="19.5" customHeight="1">
      <c r="A219" s="4">
        <v>217</v>
      </c>
      <c r="B219" s="4" t="str">
        <f>"张美珍"</f>
        <v>张美珍</v>
      </c>
      <c r="C219" s="4" t="s">
        <v>213</v>
      </c>
      <c r="D219" s="4" t="s">
        <v>32</v>
      </c>
    </row>
    <row r="220" spans="1:4" ht="19.5" customHeight="1">
      <c r="A220" s="4">
        <v>218</v>
      </c>
      <c r="B220" s="4" t="str">
        <f>"王晓丹"</f>
        <v>王晓丹</v>
      </c>
      <c r="C220" s="4" t="s">
        <v>214</v>
      </c>
      <c r="D220" s="4" t="s">
        <v>32</v>
      </c>
    </row>
    <row r="221" spans="1:4" ht="19.5" customHeight="1">
      <c r="A221" s="4">
        <v>219</v>
      </c>
      <c r="B221" s="4" t="str">
        <f>"林海榆"</f>
        <v>林海榆</v>
      </c>
      <c r="C221" s="4" t="s">
        <v>215</v>
      </c>
      <c r="D221" s="4" t="s">
        <v>32</v>
      </c>
    </row>
    <row r="222" spans="1:4" ht="19.5" customHeight="1">
      <c r="A222" s="4">
        <v>220</v>
      </c>
      <c r="B222" s="4" t="str">
        <f>"黄小娟"</f>
        <v>黄小娟</v>
      </c>
      <c r="C222" s="4" t="s">
        <v>216</v>
      </c>
      <c r="D222" s="4" t="s">
        <v>32</v>
      </c>
    </row>
    <row r="223" spans="1:4" ht="19.5" customHeight="1">
      <c r="A223" s="4">
        <v>221</v>
      </c>
      <c r="B223" s="4" t="str">
        <f>"杨仙"</f>
        <v>杨仙</v>
      </c>
      <c r="C223" s="4" t="s">
        <v>217</v>
      </c>
      <c r="D223" s="4" t="s">
        <v>32</v>
      </c>
    </row>
    <row r="224" spans="1:4" ht="19.5" customHeight="1">
      <c r="A224" s="4">
        <v>222</v>
      </c>
      <c r="B224" s="4" t="str">
        <f>"张江珠"</f>
        <v>张江珠</v>
      </c>
      <c r="C224" s="4" t="s">
        <v>218</v>
      </c>
      <c r="D224" s="4" t="s">
        <v>32</v>
      </c>
    </row>
    <row r="225" spans="1:4" ht="19.5" customHeight="1">
      <c r="A225" s="4">
        <v>223</v>
      </c>
      <c r="B225" s="4" t="str">
        <f>"李小娜"</f>
        <v>李小娜</v>
      </c>
      <c r="C225" s="4" t="s">
        <v>219</v>
      </c>
      <c r="D225" s="4" t="s">
        <v>32</v>
      </c>
    </row>
    <row r="226" spans="1:4" ht="19.5" customHeight="1">
      <c r="A226" s="4">
        <v>224</v>
      </c>
      <c r="B226" s="4" t="str">
        <f>"陈晓莉"</f>
        <v>陈晓莉</v>
      </c>
      <c r="C226" s="4" t="s">
        <v>220</v>
      </c>
      <c r="D226" s="4" t="s">
        <v>32</v>
      </c>
    </row>
    <row r="227" spans="1:4" ht="19.5" customHeight="1">
      <c r="A227" s="4">
        <v>225</v>
      </c>
      <c r="B227" s="4" t="str">
        <f>"周小丽"</f>
        <v>周小丽</v>
      </c>
      <c r="C227" s="4" t="s">
        <v>221</v>
      </c>
      <c r="D227" s="4" t="s">
        <v>32</v>
      </c>
    </row>
    <row r="228" spans="1:4" ht="19.5" customHeight="1">
      <c r="A228" s="4">
        <v>226</v>
      </c>
      <c r="B228" s="4" t="str">
        <f>"叶绵冰"</f>
        <v>叶绵冰</v>
      </c>
      <c r="C228" s="4" t="s">
        <v>64</v>
      </c>
      <c r="D228" s="4" t="s">
        <v>32</v>
      </c>
    </row>
    <row r="229" spans="1:4" ht="19.5" customHeight="1">
      <c r="A229" s="4">
        <v>227</v>
      </c>
      <c r="B229" s="4" t="str">
        <f>"文江莲"</f>
        <v>文江莲</v>
      </c>
      <c r="C229" s="4" t="s">
        <v>222</v>
      </c>
      <c r="D229" s="4" t="s">
        <v>32</v>
      </c>
    </row>
    <row r="230" spans="1:4" ht="19.5" customHeight="1">
      <c r="A230" s="4">
        <v>228</v>
      </c>
      <c r="B230" s="4" t="str">
        <f>"潭迫艳"</f>
        <v>潭迫艳</v>
      </c>
      <c r="C230" s="4" t="s">
        <v>223</v>
      </c>
      <c r="D230" s="4" t="s">
        <v>32</v>
      </c>
    </row>
    <row r="231" spans="1:4" ht="19.5" customHeight="1">
      <c r="A231" s="4">
        <v>229</v>
      </c>
      <c r="B231" s="4" t="str">
        <f>"谢柳江"</f>
        <v>谢柳江</v>
      </c>
      <c r="C231" s="4" t="s">
        <v>224</v>
      </c>
      <c r="D231" s="4" t="s">
        <v>32</v>
      </c>
    </row>
    <row r="232" spans="1:4" ht="19.5" customHeight="1">
      <c r="A232" s="4">
        <v>230</v>
      </c>
      <c r="B232" s="4" t="str">
        <f>"裴方玉"</f>
        <v>裴方玉</v>
      </c>
      <c r="C232" s="4" t="s">
        <v>225</v>
      </c>
      <c r="D232" s="4" t="s">
        <v>32</v>
      </c>
    </row>
    <row r="233" spans="1:4" ht="19.5" customHeight="1">
      <c r="A233" s="4">
        <v>231</v>
      </c>
      <c r="B233" s="4" t="str">
        <f>"钱海晓"</f>
        <v>钱海晓</v>
      </c>
      <c r="C233" s="4" t="s">
        <v>226</v>
      </c>
      <c r="D233" s="4" t="s">
        <v>32</v>
      </c>
    </row>
    <row r="234" spans="1:4" ht="19.5" customHeight="1">
      <c r="A234" s="4">
        <v>232</v>
      </c>
      <c r="B234" s="4" t="str">
        <f>"王海丽"</f>
        <v>王海丽</v>
      </c>
      <c r="C234" s="4" t="s">
        <v>227</v>
      </c>
      <c r="D234" s="4" t="s">
        <v>32</v>
      </c>
    </row>
    <row r="235" spans="1:4" ht="19.5" customHeight="1">
      <c r="A235" s="4">
        <v>233</v>
      </c>
      <c r="B235" s="4" t="str">
        <f>"李明莹"</f>
        <v>李明莹</v>
      </c>
      <c r="C235" s="4" t="s">
        <v>228</v>
      </c>
      <c r="D235" s="4" t="s">
        <v>32</v>
      </c>
    </row>
    <row r="236" spans="1:4" ht="19.5" customHeight="1">
      <c r="A236" s="4">
        <v>234</v>
      </c>
      <c r="B236" s="4" t="str">
        <f>"莫庆娣"</f>
        <v>莫庆娣</v>
      </c>
      <c r="C236" s="4" t="s">
        <v>229</v>
      </c>
      <c r="D236" s="4" t="s">
        <v>32</v>
      </c>
    </row>
    <row r="237" spans="1:4" ht="19.5" customHeight="1">
      <c r="A237" s="4">
        <v>235</v>
      </c>
      <c r="B237" s="4" t="str">
        <f>"王琴"</f>
        <v>王琴</v>
      </c>
      <c r="C237" s="4" t="s">
        <v>230</v>
      </c>
      <c r="D237" s="4" t="s">
        <v>32</v>
      </c>
    </row>
    <row r="238" spans="1:4" ht="19.5" customHeight="1">
      <c r="A238" s="4">
        <v>236</v>
      </c>
      <c r="B238" s="4" t="str">
        <f>"唐玲"</f>
        <v>唐玲</v>
      </c>
      <c r="C238" s="4" t="s">
        <v>231</v>
      </c>
      <c r="D238" s="4" t="s">
        <v>32</v>
      </c>
    </row>
    <row r="239" spans="1:4" ht="19.5" customHeight="1">
      <c r="A239" s="4">
        <v>237</v>
      </c>
      <c r="B239" s="4" t="str">
        <f>"王丽云"</f>
        <v>王丽云</v>
      </c>
      <c r="C239" s="4" t="s">
        <v>232</v>
      </c>
      <c r="D239" s="4" t="s">
        <v>32</v>
      </c>
    </row>
    <row r="240" spans="1:4" ht="19.5" customHeight="1">
      <c r="A240" s="4">
        <v>238</v>
      </c>
      <c r="B240" s="4" t="str">
        <f>"黄念"</f>
        <v>黄念</v>
      </c>
      <c r="C240" s="4" t="s">
        <v>233</v>
      </c>
      <c r="D240" s="4" t="s">
        <v>32</v>
      </c>
    </row>
    <row r="241" spans="1:4" ht="19.5" customHeight="1">
      <c r="A241" s="4">
        <v>239</v>
      </c>
      <c r="B241" s="4" t="str">
        <f>"吴颖"</f>
        <v>吴颖</v>
      </c>
      <c r="C241" s="4" t="s">
        <v>234</v>
      </c>
      <c r="D241" s="4" t="s">
        <v>32</v>
      </c>
    </row>
    <row r="242" spans="1:4" ht="19.5" customHeight="1">
      <c r="A242" s="4">
        <v>240</v>
      </c>
      <c r="B242" s="4" t="str">
        <f>"符钰"</f>
        <v>符钰</v>
      </c>
      <c r="C242" s="4" t="s">
        <v>235</v>
      </c>
      <c r="D242" s="4" t="s">
        <v>32</v>
      </c>
    </row>
    <row r="243" spans="1:4" ht="19.5" customHeight="1">
      <c r="A243" s="4">
        <v>241</v>
      </c>
      <c r="B243" s="4" t="str">
        <f>"杨松美"</f>
        <v>杨松美</v>
      </c>
      <c r="C243" s="4" t="s">
        <v>236</v>
      </c>
      <c r="D243" s="4" t="s">
        <v>32</v>
      </c>
    </row>
    <row r="244" spans="1:4" ht="19.5" customHeight="1">
      <c r="A244" s="4">
        <v>242</v>
      </c>
      <c r="B244" s="4" t="str">
        <f>"符菊女"</f>
        <v>符菊女</v>
      </c>
      <c r="C244" s="4" t="s">
        <v>237</v>
      </c>
      <c r="D244" s="4" t="s">
        <v>32</v>
      </c>
    </row>
    <row r="245" spans="1:4" ht="19.5" customHeight="1">
      <c r="A245" s="4">
        <v>243</v>
      </c>
      <c r="B245" s="4" t="str">
        <f>"李芳姝"</f>
        <v>李芳姝</v>
      </c>
      <c r="C245" s="4" t="s">
        <v>238</v>
      </c>
      <c r="D245" s="4" t="s">
        <v>32</v>
      </c>
    </row>
    <row r="246" spans="1:4" ht="19.5" customHeight="1">
      <c r="A246" s="4">
        <v>244</v>
      </c>
      <c r="B246" s="4" t="str">
        <f>"韩闪闪"</f>
        <v>韩闪闪</v>
      </c>
      <c r="C246" s="4" t="s">
        <v>239</v>
      </c>
      <c r="D246" s="4" t="s">
        <v>32</v>
      </c>
    </row>
    <row r="247" spans="1:4" ht="19.5" customHeight="1">
      <c r="A247" s="4">
        <v>245</v>
      </c>
      <c r="B247" s="4" t="str">
        <f>"羊燕婷"</f>
        <v>羊燕婷</v>
      </c>
      <c r="C247" s="4" t="s">
        <v>240</v>
      </c>
      <c r="D247" s="4" t="s">
        <v>32</v>
      </c>
    </row>
    <row r="248" spans="1:4" ht="19.5" customHeight="1">
      <c r="A248" s="4">
        <v>246</v>
      </c>
      <c r="B248" s="4" t="str">
        <f>"梁懿妹"</f>
        <v>梁懿妹</v>
      </c>
      <c r="C248" s="4" t="s">
        <v>241</v>
      </c>
      <c r="D248" s="4" t="s">
        <v>32</v>
      </c>
    </row>
    <row r="249" spans="1:4" ht="19.5" customHeight="1">
      <c r="A249" s="4">
        <v>247</v>
      </c>
      <c r="B249" s="4" t="str">
        <f>"吉才靠"</f>
        <v>吉才靠</v>
      </c>
      <c r="C249" s="4" t="s">
        <v>242</v>
      </c>
      <c r="D249" s="4" t="s">
        <v>32</v>
      </c>
    </row>
    <row r="250" spans="1:4" ht="19.5" customHeight="1">
      <c r="A250" s="4">
        <v>248</v>
      </c>
      <c r="B250" s="4" t="str">
        <f>"林琼源"</f>
        <v>林琼源</v>
      </c>
      <c r="C250" s="4" t="s">
        <v>243</v>
      </c>
      <c r="D250" s="4" t="s">
        <v>32</v>
      </c>
    </row>
    <row r="251" spans="1:4" ht="19.5" customHeight="1">
      <c r="A251" s="4">
        <v>249</v>
      </c>
      <c r="B251" s="4" t="str">
        <f>"陈妹珍"</f>
        <v>陈妹珍</v>
      </c>
      <c r="C251" s="4" t="s">
        <v>244</v>
      </c>
      <c r="D251" s="4" t="s">
        <v>32</v>
      </c>
    </row>
    <row r="252" spans="1:4" ht="19.5" customHeight="1">
      <c r="A252" s="4">
        <v>250</v>
      </c>
      <c r="B252" s="4" t="str">
        <f>"陈少云"</f>
        <v>陈少云</v>
      </c>
      <c r="C252" s="4" t="s">
        <v>245</v>
      </c>
      <c r="D252" s="4" t="s">
        <v>32</v>
      </c>
    </row>
    <row r="253" spans="1:4" ht="19.5" customHeight="1">
      <c r="A253" s="4">
        <v>251</v>
      </c>
      <c r="B253" s="4" t="str">
        <f>"陈丽萍"</f>
        <v>陈丽萍</v>
      </c>
      <c r="C253" s="4" t="s">
        <v>56</v>
      </c>
      <c r="D253" s="4" t="s">
        <v>32</v>
      </c>
    </row>
    <row r="254" spans="1:4" ht="19.5" customHeight="1">
      <c r="A254" s="4">
        <v>252</v>
      </c>
      <c r="B254" s="4" t="str">
        <f>"陈永爱"</f>
        <v>陈永爱</v>
      </c>
      <c r="C254" s="4" t="s">
        <v>246</v>
      </c>
      <c r="D254" s="4" t="s">
        <v>32</v>
      </c>
    </row>
    <row r="255" spans="1:4" ht="19.5" customHeight="1">
      <c r="A255" s="4">
        <v>253</v>
      </c>
      <c r="B255" s="4" t="str">
        <f>"黄娟"</f>
        <v>黄娟</v>
      </c>
      <c r="C255" s="4" t="s">
        <v>247</v>
      </c>
      <c r="D255" s="4" t="s">
        <v>32</v>
      </c>
    </row>
    <row r="256" spans="1:4" ht="19.5" customHeight="1">
      <c r="A256" s="4">
        <v>254</v>
      </c>
      <c r="B256" s="4" t="str">
        <f>"杨永教"</f>
        <v>杨永教</v>
      </c>
      <c r="C256" s="4" t="s">
        <v>248</v>
      </c>
      <c r="D256" s="4" t="s">
        <v>32</v>
      </c>
    </row>
    <row r="257" spans="1:4" ht="19.5" customHeight="1">
      <c r="A257" s="4">
        <v>255</v>
      </c>
      <c r="B257" s="4" t="str">
        <f>"李艾禹"</f>
        <v>李艾禹</v>
      </c>
      <c r="C257" s="4" t="s">
        <v>249</v>
      </c>
      <c r="D257" s="4" t="s">
        <v>32</v>
      </c>
    </row>
    <row r="258" spans="1:4" ht="19.5" customHeight="1">
      <c r="A258" s="4">
        <v>256</v>
      </c>
      <c r="B258" s="4" t="str">
        <f>"吴丽美"</f>
        <v>吴丽美</v>
      </c>
      <c r="C258" s="4" t="s">
        <v>250</v>
      </c>
      <c r="D258" s="4" t="s">
        <v>32</v>
      </c>
    </row>
    <row r="259" spans="1:4" ht="19.5" customHeight="1">
      <c r="A259" s="4">
        <v>257</v>
      </c>
      <c r="B259" s="4" t="str">
        <f>"杨雄花"</f>
        <v>杨雄花</v>
      </c>
      <c r="C259" s="4" t="s">
        <v>251</v>
      </c>
      <c r="D259" s="4" t="s">
        <v>32</v>
      </c>
    </row>
    <row r="260" spans="1:4" ht="19.5" customHeight="1">
      <c r="A260" s="4">
        <v>258</v>
      </c>
      <c r="B260" s="4" t="str">
        <f>"张晓慧"</f>
        <v>张晓慧</v>
      </c>
      <c r="C260" s="4" t="s">
        <v>252</v>
      </c>
      <c r="D260" s="4" t="s">
        <v>32</v>
      </c>
    </row>
    <row r="261" spans="1:4" ht="19.5" customHeight="1">
      <c r="A261" s="4">
        <v>259</v>
      </c>
      <c r="B261" s="4" t="str">
        <f>"王芳香"</f>
        <v>王芳香</v>
      </c>
      <c r="C261" s="4" t="s">
        <v>253</v>
      </c>
      <c r="D261" s="4" t="s">
        <v>32</v>
      </c>
    </row>
    <row r="262" spans="1:4" ht="19.5" customHeight="1">
      <c r="A262" s="4">
        <v>260</v>
      </c>
      <c r="B262" s="4" t="str">
        <f>"赖海妹"</f>
        <v>赖海妹</v>
      </c>
      <c r="C262" s="4" t="s">
        <v>254</v>
      </c>
      <c r="D262" s="4" t="s">
        <v>255</v>
      </c>
    </row>
    <row r="263" spans="1:4" ht="19.5" customHeight="1">
      <c r="A263" s="4">
        <v>261</v>
      </c>
      <c r="B263" s="4" t="str">
        <f>"林艳"</f>
        <v>林艳</v>
      </c>
      <c r="C263" s="4" t="s">
        <v>256</v>
      </c>
      <c r="D263" s="4" t="s">
        <v>255</v>
      </c>
    </row>
    <row r="264" spans="1:4" ht="19.5" customHeight="1">
      <c r="A264" s="4">
        <v>262</v>
      </c>
      <c r="B264" s="4" t="str">
        <f>"黄慧欣"</f>
        <v>黄慧欣</v>
      </c>
      <c r="C264" s="4" t="s">
        <v>257</v>
      </c>
      <c r="D264" s="4" t="s">
        <v>255</v>
      </c>
    </row>
    <row r="265" spans="1:4" ht="19.5" customHeight="1">
      <c r="A265" s="4">
        <v>263</v>
      </c>
      <c r="B265" s="4" t="str">
        <f>"吴晓敏"</f>
        <v>吴晓敏</v>
      </c>
      <c r="C265" s="4" t="s">
        <v>258</v>
      </c>
      <c r="D265" s="4" t="s">
        <v>255</v>
      </c>
    </row>
    <row r="266" spans="1:4" ht="19.5" customHeight="1">
      <c r="A266" s="4">
        <v>264</v>
      </c>
      <c r="B266" s="4" t="str">
        <f>"李春艳"</f>
        <v>李春艳</v>
      </c>
      <c r="C266" s="4" t="s">
        <v>17</v>
      </c>
      <c r="D266" s="4" t="s">
        <v>255</v>
      </c>
    </row>
    <row r="267" spans="1:4" ht="19.5" customHeight="1">
      <c r="A267" s="4">
        <v>265</v>
      </c>
      <c r="B267" s="4" t="str">
        <f>"葛星星"</f>
        <v>葛星星</v>
      </c>
      <c r="C267" s="4" t="s">
        <v>214</v>
      </c>
      <c r="D267" s="4" t="s">
        <v>255</v>
      </c>
    </row>
    <row r="268" spans="1:4" ht="19.5" customHeight="1">
      <c r="A268" s="4">
        <v>266</v>
      </c>
      <c r="B268" s="4" t="str">
        <f>"关巧玲"</f>
        <v>关巧玲</v>
      </c>
      <c r="C268" s="4" t="s">
        <v>259</v>
      </c>
      <c r="D268" s="4" t="s">
        <v>255</v>
      </c>
    </row>
    <row r="269" spans="1:4" ht="19.5" customHeight="1">
      <c r="A269" s="4">
        <v>267</v>
      </c>
      <c r="B269" s="4" t="str">
        <f>"刘莉芳"</f>
        <v>刘莉芳</v>
      </c>
      <c r="C269" s="4" t="s">
        <v>260</v>
      </c>
      <c r="D269" s="4" t="s">
        <v>255</v>
      </c>
    </row>
    <row r="270" spans="1:4" ht="19.5" customHeight="1">
      <c r="A270" s="4">
        <v>268</v>
      </c>
      <c r="B270" s="4" t="str">
        <f>"黄娟"</f>
        <v>黄娟</v>
      </c>
      <c r="C270" s="4" t="s">
        <v>261</v>
      </c>
      <c r="D270" s="4" t="s">
        <v>255</v>
      </c>
    </row>
    <row r="271" spans="1:4" ht="19.5" customHeight="1">
      <c r="A271" s="4">
        <v>269</v>
      </c>
      <c r="B271" s="4" t="str">
        <f>"符少漫"</f>
        <v>符少漫</v>
      </c>
      <c r="C271" s="4" t="s">
        <v>262</v>
      </c>
      <c r="D271" s="4" t="s">
        <v>255</v>
      </c>
    </row>
    <row r="272" spans="1:4" ht="19.5" customHeight="1">
      <c r="A272" s="4">
        <v>270</v>
      </c>
      <c r="B272" s="4" t="str">
        <f>"王小芳"</f>
        <v>王小芳</v>
      </c>
      <c r="C272" s="4" t="s">
        <v>263</v>
      </c>
      <c r="D272" s="4" t="s">
        <v>255</v>
      </c>
    </row>
    <row r="273" spans="1:4" ht="19.5" customHeight="1">
      <c r="A273" s="4">
        <v>271</v>
      </c>
      <c r="B273" s="4" t="str">
        <f>"李秀凤"</f>
        <v>李秀凤</v>
      </c>
      <c r="C273" s="4" t="s">
        <v>214</v>
      </c>
      <c r="D273" s="4" t="s">
        <v>255</v>
      </c>
    </row>
    <row r="274" spans="1:4" ht="19.5" customHeight="1">
      <c r="A274" s="4">
        <v>272</v>
      </c>
      <c r="B274" s="4" t="str">
        <f>"李美灵"</f>
        <v>李美灵</v>
      </c>
      <c r="C274" s="4" t="s">
        <v>264</v>
      </c>
      <c r="D274" s="4" t="s">
        <v>255</v>
      </c>
    </row>
    <row r="275" spans="1:4" ht="19.5" customHeight="1">
      <c r="A275" s="4">
        <v>273</v>
      </c>
      <c r="B275" s="4" t="str">
        <f>"周邢桂"</f>
        <v>周邢桂</v>
      </c>
      <c r="C275" s="4" t="s">
        <v>265</v>
      </c>
      <c r="D275" s="4" t="s">
        <v>255</v>
      </c>
    </row>
    <row r="276" spans="1:4" ht="19.5" customHeight="1">
      <c r="A276" s="4">
        <v>274</v>
      </c>
      <c r="B276" s="4" t="str">
        <f>"梁育强"</f>
        <v>梁育强</v>
      </c>
      <c r="C276" s="4" t="s">
        <v>266</v>
      </c>
      <c r="D276" s="4" t="s">
        <v>255</v>
      </c>
    </row>
    <row r="277" spans="1:4" ht="19.5" customHeight="1">
      <c r="A277" s="4">
        <v>275</v>
      </c>
      <c r="B277" s="4" t="str">
        <f>"邓方丽"</f>
        <v>邓方丽</v>
      </c>
      <c r="C277" s="4" t="s">
        <v>267</v>
      </c>
      <c r="D277" s="4" t="s">
        <v>255</v>
      </c>
    </row>
    <row r="278" spans="1:4" ht="19.5" customHeight="1">
      <c r="A278" s="4">
        <v>276</v>
      </c>
      <c r="B278" s="4" t="str">
        <f>"农丽娟"</f>
        <v>农丽娟</v>
      </c>
      <c r="C278" s="4" t="s">
        <v>268</v>
      </c>
      <c r="D278" s="4" t="s">
        <v>255</v>
      </c>
    </row>
    <row r="279" spans="1:4" ht="19.5" customHeight="1">
      <c r="A279" s="4">
        <v>277</v>
      </c>
      <c r="B279" s="4" t="str">
        <f>"陈荣"</f>
        <v>陈荣</v>
      </c>
      <c r="C279" s="4" t="s">
        <v>163</v>
      </c>
      <c r="D279" s="4" t="s">
        <v>255</v>
      </c>
    </row>
    <row r="280" spans="1:4" ht="19.5" customHeight="1">
      <c r="A280" s="4">
        <v>278</v>
      </c>
      <c r="B280" s="4" t="str">
        <f>"蔡汝芸"</f>
        <v>蔡汝芸</v>
      </c>
      <c r="C280" s="4" t="s">
        <v>269</v>
      </c>
      <c r="D280" s="4" t="s">
        <v>255</v>
      </c>
    </row>
    <row r="281" spans="1:4" ht="19.5" customHeight="1">
      <c r="A281" s="4">
        <v>279</v>
      </c>
      <c r="B281" s="4" t="str">
        <f>"颜志蕙"</f>
        <v>颜志蕙</v>
      </c>
      <c r="C281" s="4" t="s">
        <v>270</v>
      </c>
      <c r="D281" s="4" t="s">
        <v>255</v>
      </c>
    </row>
    <row r="282" spans="1:4" ht="19.5" customHeight="1">
      <c r="A282" s="4">
        <v>280</v>
      </c>
      <c r="B282" s="4" t="str">
        <f>"邱丽娟"</f>
        <v>邱丽娟</v>
      </c>
      <c r="C282" s="4" t="s">
        <v>271</v>
      </c>
      <c r="D282" s="4" t="s">
        <v>255</v>
      </c>
    </row>
    <row r="283" spans="1:4" ht="19.5" customHeight="1">
      <c r="A283" s="4">
        <v>281</v>
      </c>
      <c r="B283" s="4" t="str">
        <f>"周群"</f>
        <v>周群</v>
      </c>
      <c r="C283" s="4" t="s">
        <v>272</v>
      </c>
      <c r="D283" s="4" t="s">
        <v>255</v>
      </c>
    </row>
    <row r="284" spans="1:4" ht="19.5" customHeight="1">
      <c r="A284" s="4">
        <v>282</v>
      </c>
      <c r="B284" s="4" t="str">
        <f>"黄芳"</f>
        <v>黄芳</v>
      </c>
      <c r="C284" s="4" t="s">
        <v>273</v>
      </c>
      <c r="D284" s="4" t="s">
        <v>274</v>
      </c>
    </row>
    <row r="285" spans="1:4" ht="19.5" customHeight="1">
      <c r="A285" s="4">
        <v>283</v>
      </c>
      <c r="B285" s="4" t="str">
        <f>"郑芳"</f>
        <v>郑芳</v>
      </c>
      <c r="C285" s="4" t="s">
        <v>275</v>
      </c>
      <c r="D285" s="4" t="s">
        <v>274</v>
      </c>
    </row>
    <row r="286" spans="1:4" ht="19.5" customHeight="1">
      <c r="A286" s="4">
        <v>284</v>
      </c>
      <c r="B286" s="4" t="str">
        <f>"洪果"</f>
        <v>洪果</v>
      </c>
      <c r="C286" s="4" t="s">
        <v>276</v>
      </c>
      <c r="D286" s="4" t="s">
        <v>274</v>
      </c>
    </row>
    <row r="287" spans="1:4" ht="19.5" customHeight="1">
      <c r="A287" s="4">
        <v>285</v>
      </c>
      <c r="B287" s="4" t="str">
        <f>"王玲玲"</f>
        <v>王玲玲</v>
      </c>
      <c r="C287" s="4" t="s">
        <v>277</v>
      </c>
      <c r="D287" s="4" t="s">
        <v>274</v>
      </c>
    </row>
    <row r="288" spans="1:4" ht="19.5" customHeight="1">
      <c r="A288" s="4">
        <v>286</v>
      </c>
      <c r="B288" s="4" t="str">
        <f>"朱静娥"</f>
        <v>朱静娥</v>
      </c>
      <c r="C288" s="4" t="s">
        <v>278</v>
      </c>
      <c r="D288" s="4" t="s">
        <v>274</v>
      </c>
    </row>
    <row r="289" spans="1:4" ht="19.5" customHeight="1">
      <c r="A289" s="4">
        <v>287</v>
      </c>
      <c r="B289" s="4" t="str">
        <f>"李秀玲"</f>
        <v>李秀玲</v>
      </c>
      <c r="C289" s="4" t="s">
        <v>279</v>
      </c>
      <c r="D289" s="4" t="s">
        <v>274</v>
      </c>
    </row>
    <row r="290" spans="1:4" ht="19.5" customHeight="1">
      <c r="A290" s="4">
        <v>288</v>
      </c>
      <c r="B290" s="4" t="str">
        <f>"麦春求"</f>
        <v>麦春求</v>
      </c>
      <c r="C290" s="4" t="s">
        <v>280</v>
      </c>
      <c r="D290" s="4" t="s">
        <v>274</v>
      </c>
    </row>
    <row r="291" spans="1:4" ht="19.5" customHeight="1">
      <c r="A291" s="4">
        <v>289</v>
      </c>
      <c r="B291" s="4" t="str">
        <f>"符书达"</f>
        <v>符书达</v>
      </c>
      <c r="C291" s="4" t="s">
        <v>281</v>
      </c>
      <c r="D291" s="4" t="s">
        <v>274</v>
      </c>
    </row>
    <row r="292" spans="1:4" ht="19.5" customHeight="1">
      <c r="A292" s="4">
        <v>290</v>
      </c>
      <c r="B292" s="4" t="str">
        <f>"钱惠扬"</f>
        <v>钱惠扬</v>
      </c>
      <c r="C292" s="4" t="s">
        <v>282</v>
      </c>
      <c r="D292" s="4" t="s">
        <v>274</v>
      </c>
    </row>
    <row r="293" spans="1:4" ht="19.5" customHeight="1">
      <c r="A293" s="4">
        <v>291</v>
      </c>
      <c r="B293" s="4" t="str">
        <f>"苏雅"</f>
        <v>苏雅</v>
      </c>
      <c r="C293" s="4" t="s">
        <v>283</v>
      </c>
      <c r="D293" s="4" t="s">
        <v>274</v>
      </c>
    </row>
    <row r="294" spans="1:4" ht="19.5" customHeight="1">
      <c r="A294" s="4">
        <v>292</v>
      </c>
      <c r="B294" s="4" t="str">
        <f>"李晓飞"</f>
        <v>李晓飞</v>
      </c>
      <c r="C294" s="4" t="s">
        <v>284</v>
      </c>
      <c r="D294" s="4" t="s">
        <v>274</v>
      </c>
    </row>
    <row r="295" spans="1:4" ht="19.5" customHeight="1">
      <c r="A295" s="4">
        <v>293</v>
      </c>
      <c r="B295" s="4" t="str">
        <f>"林涌坤"</f>
        <v>林涌坤</v>
      </c>
      <c r="C295" s="4" t="s">
        <v>285</v>
      </c>
      <c r="D295" s="4" t="s">
        <v>274</v>
      </c>
    </row>
    <row r="296" spans="1:4" ht="19.5" customHeight="1">
      <c r="A296" s="4">
        <v>294</v>
      </c>
      <c r="B296" s="4" t="str">
        <f>"陈书慧"</f>
        <v>陈书慧</v>
      </c>
      <c r="C296" s="4" t="s">
        <v>286</v>
      </c>
      <c r="D296" s="4" t="s">
        <v>274</v>
      </c>
    </row>
    <row r="297" spans="1:4" ht="19.5" customHeight="1">
      <c r="A297" s="4">
        <v>295</v>
      </c>
      <c r="B297" s="4" t="str">
        <f>"王英花"</f>
        <v>王英花</v>
      </c>
      <c r="C297" s="4" t="s">
        <v>287</v>
      </c>
      <c r="D297" s="4" t="s">
        <v>274</v>
      </c>
    </row>
    <row r="298" spans="1:4" ht="19.5" customHeight="1">
      <c r="A298" s="4">
        <v>296</v>
      </c>
      <c r="B298" s="4" t="str">
        <f>"冯明平"</f>
        <v>冯明平</v>
      </c>
      <c r="C298" s="4" t="s">
        <v>288</v>
      </c>
      <c r="D298" s="4" t="s">
        <v>274</v>
      </c>
    </row>
    <row r="299" spans="1:4" ht="19.5" customHeight="1">
      <c r="A299" s="4">
        <v>297</v>
      </c>
      <c r="B299" s="4" t="str">
        <f>"郑娇钻"</f>
        <v>郑娇钻</v>
      </c>
      <c r="C299" s="4" t="s">
        <v>289</v>
      </c>
      <c r="D299" s="4" t="s">
        <v>274</v>
      </c>
    </row>
    <row r="300" spans="1:4" ht="19.5" customHeight="1">
      <c r="A300" s="4">
        <v>298</v>
      </c>
      <c r="B300" s="4" t="str">
        <f>"杨亮菊"</f>
        <v>杨亮菊</v>
      </c>
      <c r="C300" s="4" t="s">
        <v>290</v>
      </c>
      <c r="D300" s="4" t="s">
        <v>274</v>
      </c>
    </row>
    <row r="301" spans="1:4" ht="19.5" customHeight="1">
      <c r="A301" s="4">
        <v>299</v>
      </c>
      <c r="B301" s="4" t="str">
        <f>"容静"</f>
        <v>容静</v>
      </c>
      <c r="C301" s="4" t="s">
        <v>291</v>
      </c>
      <c r="D301" s="4" t="s">
        <v>274</v>
      </c>
    </row>
    <row r="302" spans="1:4" ht="19.5" customHeight="1">
      <c r="A302" s="4">
        <v>300</v>
      </c>
      <c r="B302" s="4" t="str">
        <f>"卓晓芳"</f>
        <v>卓晓芳</v>
      </c>
      <c r="C302" s="4" t="s">
        <v>292</v>
      </c>
      <c r="D302" s="4" t="s">
        <v>274</v>
      </c>
    </row>
    <row r="303" spans="1:4" ht="19.5" customHeight="1">
      <c r="A303" s="4">
        <v>301</v>
      </c>
      <c r="B303" s="4" t="str">
        <f>"黎国安"</f>
        <v>黎国安</v>
      </c>
      <c r="C303" s="4" t="s">
        <v>293</v>
      </c>
      <c r="D303" s="4" t="s">
        <v>274</v>
      </c>
    </row>
    <row r="304" spans="1:4" ht="19.5" customHeight="1">
      <c r="A304" s="4">
        <v>302</v>
      </c>
      <c r="B304" s="4" t="str">
        <f>"李淑萍"</f>
        <v>李淑萍</v>
      </c>
      <c r="C304" s="4" t="s">
        <v>294</v>
      </c>
      <c r="D304" s="4" t="s">
        <v>295</v>
      </c>
    </row>
    <row r="305" spans="1:4" ht="19.5" customHeight="1">
      <c r="A305" s="4">
        <v>303</v>
      </c>
      <c r="B305" s="4" t="str">
        <f>"陈学帼"</f>
        <v>陈学帼</v>
      </c>
      <c r="C305" s="4" t="s">
        <v>296</v>
      </c>
      <c r="D305" s="4" t="s">
        <v>297</v>
      </c>
    </row>
    <row r="306" spans="1:4" ht="19.5" customHeight="1">
      <c r="A306" s="4">
        <v>304</v>
      </c>
      <c r="B306" s="4" t="str">
        <f>"王发政"</f>
        <v>王发政</v>
      </c>
      <c r="C306" s="4" t="s">
        <v>298</v>
      </c>
      <c r="D306" s="4" t="s">
        <v>297</v>
      </c>
    </row>
    <row r="307" spans="1:4" ht="19.5" customHeight="1">
      <c r="A307" s="4">
        <v>305</v>
      </c>
      <c r="B307" s="4" t="str">
        <f>"辜志刚"</f>
        <v>辜志刚</v>
      </c>
      <c r="C307" s="4" t="s">
        <v>299</v>
      </c>
      <c r="D307" s="4" t="s">
        <v>297</v>
      </c>
    </row>
    <row r="308" spans="1:4" ht="19.5" customHeight="1">
      <c r="A308" s="4">
        <v>306</v>
      </c>
      <c r="B308" s="4" t="str">
        <f>"陈艾子"</f>
        <v>陈艾子</v>
      </c>
      <c r="C308" s="4" t="s">
        <v>300</v>
      </c>
      <c r="D308" s="4" t="s">
        <v>297</v>
      </c>
    </row>
    <row r="309" spans="1:4" ht="19.5" customHeight="1">
      <c r="A309" s="4">
        <v>307</v>
      </c>
      <c r="B309" s="4" t="str">
        <f>"江青聪"</f>
        <v>江青聪</v>
      </c>
      <c r="C309" s="4" t="s">
        <v>301</v>
      </c>
      <c r="D309" s="4" t="s">
        <v>297</v>
      </c>
    </row>
    <row r="310" spans="1:4" ht="19.5" customHeight="1">
      <c r="A310" s="4">
        <v>308</v>
      </c>
      <c r="B310" s="4" t="str">
        <f>"陈平"</f>
        <v>陈平</v>
      </c>
      <c r="C310" s="4" t="s">
        <v>302</v>
      </c>
      <c r="D310" s="4" t="s">
        <v>297</v>
      </c>
    </row>
    <row r="311" spans="1:4" ht="19.5" customHeight="1">
      <c r="A311" s="4">
        <v>309</v>
      </c>
      <c r="B311" s="4" t="str">
        <f>"邓小晶"</f>
        <v>邓小晶</v>
      </c>
      <c r="C311" s="4" t="s">
        <v>303</v>
      </c>
      <c r="D311" s="4" t="s">
        <v>297</v>
      </c>
    </row>
    <row r="312" spans="1:4" ht="19.5" customHeight="1">
      <c r="A312" s="4">
        <v>310</v>
      </c>
      <c r="B312" s="4" t="str">
        <f>"王丽叶"</f>
        <v>王丽叶</v>
      </c>
      <c r="C312" s="4" t="s">
        <v>79</v>
      </c>
      <c r="D312" s="4" t="s">
        <v>297</v>
      </c>
    </row>
    <row r="313" spans="1:4" ht="19.5" customHeight="1">
      <c r="A313" s="4">
        <v>311</v>
      </c>
      <c r="B313" s="4" t="str">
        <f>"陈垂东"</f>
        <v>陈垂东</v>
      </c>
      <c r="C313" s="4" t="s">
        <v>304</v>
      </c>
      <c r="D313" s="4" t="s">
        <v>297</v>
      </c>
    </row>
    <row r="314" spans="1:4" ht="19.5" customHeight="1">
      <c r="A314" s="4">
        <v>312</v>
      </c>
      <c r="B314" s="4" t="str">
        <f>"叶民权"</f>
        <v>叶民权</v>
      </c>
      <c r="C314" s="4" t="s">
        <v>305</v>
      </c>
      <c r="D314" s="4" t="s">
        <v>297</v>
      </c>
    </row>
    <row r="315" spans="1:4" ht="19.5" customHeight="1">
      <c r="A315" s="4">
        <v>313</v>
      </c>
      <c r="B315" s="4" t="str">
        <f>"邢沛"</f>
        <v>邢沛</v>
      </c>
      <c r="C315" s="4" t="s">
        <v>306</v>
      </c>
      <c r="D315" s="4" t="s">
        <v>297</v>
      </c>
    </row>
    <row r="316" spans="1:4" ht="19.5" customHeight="1">
      <c r="A316" s="4">
        <v>314</v>
      </c>
      <c r="B316" s="4" t="str">
        <f>"吴蕊"</f>
        <v>吴蕊</v>
      </c>
      <c r="C316" s="4" t="s">
        <v>159</v>
      </c>
      <c r="D316" s="4" t="s">
        <v>297</v>
      </c>
    </row>
    <row r="317" spans="1:4" ht="19.5" customHeight="1">
      <c r="A317" s="4">
        <v>315</v>
      </c>
      <c r="B317" s="4" t="str">
        <f>"李宗燕"</f>
        <v>李宗燕</v>
      </c>
      <c r="C317" s="4" t="s">
        <v>307</v>
      </c>
      <c r="D317" s="4" t="s">
        <v>297</v>
      </c>
    </row>
    <row r="318" spans="1:4" ht="19.5" customHeight="1">
      <c r="A318" s="4">
        <v>316</v>
      </c>
      <c r="B318" s="4" t="str">
        <f>"王德良"</f>
        <v>王德良</v>
      </c>
      <c r="C318" s="4" t="s">
        <v>308</v>
      </c>
      <c r="D318" s="4" t="s">
        <v>297</v>
      </c>
    </row>
    <row r="319" spans="1:4" ht="19.5" customHeight="1">
      <c r="A319" s="4">
        <v>317</v>
      </c>
      <c r="B319" s="4" t="str">
        <f>"唐望庆"</f>
        <v>唐望庆</v>
      </c>
      <c r="C319" s="4" t="s">
        <v>309</v>
      </c>
      <c r="D319" s="4" t="s">
        <v>297</v>
      </c>
    </row>
    <row r="320" spans="1:4" ht="19.5" customHeight="1">
      <c r="A320" s="4">
        <v>318</v>
      </c>
      <c r="B320" s="4" t="str">
        <f>"潘家强"</f>
        <v>潘家强</v>
      </c>
      <c r="C320" s="4" t="s">
        <v>310</v>
      </c>
      <c r="D320" s="4" t="s">
        <v>297</v>
      </c>
    </row>
    <row r="321" spans="1:4" ht="19.5" customHeight="1">
      <c r="A321" s="4">
        <v>319</v>
      </c>
      <c r="B321" s="4" t="str">
        <f>"覃绍锋"</f>
        <v>覃绍锋</v>
      </c>
      <c r="C321" s="4" t="s">
        <v>311</v>
      </c>
      <c r="D321" s="4" t="s">
        <v>312</v>
      </c>
    </row>
    <row r="322" spans="1:4" ht="19.5" customHeight="1">
      <c r="A322" s="4">
        <v>320</v>
      </c>
      <c r="B322" s="4" t="str">
        <f>"马健"</f>
        <v>马健</v>
      </c>
      <c r="C322" s="4" t="s">
        <v>313</v>
      </c>
      <c r="D322" s="4" t="s">
        <v>312</v>
      </c>
    </row>
    <row r="323" spans="1:4" ht="19.5" customHeight="1">
      <c r="A323" s="4">
        <v>321</v>
      </c>
      <c r="B323" s="4" t="str">
        <f>"刘侨贵"</f>
        <v>刘侨贵</v>
      </c>
      <c r="C323" s="4" t="s">
        <v>11</v>
      </c>
      <c r="D323" s="4" t="s">
        <v>312</v>
      </c>
    </row>
    <row r="324" spans="1:4" ht="19.5" customHeight="1">
      <c r="A324" s="4">
        <v>322</v>
      </c>
      <c r="B324" s="4" t="str">
        <f>"何应进"</f>
        <v>何应进</v>
      </c>
      <c r="C324" s="4" t="s">
        <v>314</v>
      </c>
      <c r="D324" s="4" t="s">
        <v>315</v>
      </c>
    </row>
    <row r="325" spans="1:4" ht="19.5" customHeight="1">
      <c r="A325" s="4">
        <v>323</v>
      </c>
      <c r="B325" s="4" t="str">
        <f>"羊杰多"</f>
        <v>羊杰多</v>
      </c>
      <c r="C325" s="4" t="s">
        <v>316</v>
      </c>
      <c r="D325" s="4" t="s">
        <v>315</v>
      </c>
    </row>
    <row r="326" spans="1:4" ht="19.5" customHeight="1">
      <c r="A326" s="4">
        <v>324</v>
      </c>
      <c r="B326" s="4" t="str">
        <f>"江青竹"</f>
        <v>江青竹</v>
      </c>
      <c r="C326" s="4" t="s">
        <v>317</v>
      </c>
      <c r="D326" s="4" t="s">
        <v>315</v>
      </c>
    </row>
    <row r="327" spans="1:4" ht="19.5" customHeight="1">
      <c r="A327" s="4">
        <v>325</v>
      </c>
      <c r="B327" s="4" t="str">
        <f>"苏兴波"</f>
        <v>苏兴波</v>
      </c>
      <c r="C327" s="4" t="s">
        <v>318</v>
      </c>
      <c r="D327" s="4" t="s">
        <v>319</v>
      </c>
    </row>
    <row r="328" spans="1:4" ht="19.5" customHeight="1">
      <c r="A328" s="4">
        <v>326</v>
      </c>
      <c r="B328" s="4" t="str">
        <f>"曾德海"</f>
        <v>曾德海</v>
      </c>
      <c r="C328" s="4" t="s">
        <v>320</v>
      </c>
      <c r="D328" s="4" t="s">
        <v>319</v>
      </c>
    </row>
    <row r="329" spans="1:4" ht="19.5" customHeight="1">
      <c r="A329" s="4">
        <v>327</v>
      </c>
      <c r="B329" s="4" t="str">
        <f>"刘雪"</f>
        <v>刘雪</v>
      </c>
      <c r="C329" s="4" t="s">
        <v>321</v>
      </c>
      <c r="D329" s="4" t="s">
        <v>319</v>
      </c>
    </row>
    <row r="330" spans="1:4" ht="19.5" customHeight="1">
      <c r="A330" s="4">
        <v>328</v>
      </c>
      <c r="B330" s="4" t="str">
        <f>"盘山"</f>
        <v>盘山</v>
      </c>
      <c r="C330" s="4" t="s">
        <v>322</v>
      </c>
      <c r="D330" s="4" t="s">
        <v>319</v>
      </c>
    </row>
    <row r="331" spans="1:4" ht="19.5" customHeight="1">
      <c r="A331" s="4">
        <v>329</v>
      </c>
      <c r="B331" s="4" t="str">
        <f>"刘泽亮"</f>
        <v>刘泽亮</v>
      </c>
      <c r="C331" s="4" t="s">
        <v>323</v>
      </c>
      <c r="D331" s="4" t="s">
        <v>324</v>
      </c>
    </row>
    <row r="332" spans="1:4" ht="19.5" customHeight="1">
      <c r="A332" s="4">
        <v>330</v>
      </c>
      <c r="B332" s="4" t="str">
        <f>"黄桂惠"</f>
        <v>黄桂惠</v>
      </c>
      <c r="C332" s="4" t="s">
        <v>325</v>
      </c>
      <c r="D332" s="4" t="s">
        <v>324</v>
      </c>
    </row>
    <row r="333" spans="1:4" ht="19.5" customHeight="1">
      <c r="A333" s="4">
        <v>331</v>
      </c>
      <c r="B333" s="4" t="str">
        <f>"王小亮"</f>
        <v>王小亮</v>
      </c>
      <c r="C333" s="4" t="s">
        <v>326</v>
      </c>
      <c r="D333" s="4" t="s">
        <v>324</v>
      </c>
    </row>
    <row r="334" spans="1:4" ht="19.5" customHeight="1">
      <c r="A334" s="4">
        <v>332</v>
      </c>
      <c r="B334" s="4" t="str">
        <f>"林雪"</f>
        <v>林雪</v>
      </c>
      <c r="C334" s="4" t="s">
        <v>327</v>
      </c>
      <c r="D334" s="4" t="s">
        <v>324</v>
      </c>
    </row>
    <row r="335" spans="1:4" ht="19.5" customHeight="1">
      <c r="A335" s="4">
        <v>333</v>
      </c>
      <c r="B335" s="4" t="str">
        <f>"陈颜"</f>
        <v>陈颜</v>
      </c>
      <c r="C335" s="4" t="s">
        <v>328</v>
      </c>
      <c r="D335" s="4" t="s">
        <v>324</v>
      </c>
    </row>
    <row r="336" spans="1:4" ht="19.5" customHeight="1">
      <c r="A336" s="4">
        <v>334</v>
      </c>
      <c r="B336" s="4" t="str">
        <f>"曾依铃"</f>
        <v>曾依铃</v>
      </c>
      <c r="C336" s="4" t="s">
        <v>202</v>
      </c>
      <c r="D336" s="4" t="s">
        <v>324</v>
      </c>
    </row>
    <row r="337" spans="1:4" ht="19.5" customHeight="1">
      <c r="A337" s="4">
        <v>335</v>
      </c>
      <c r="B337" s="4" t="str">
        <f>"邓国新"</f>
        <v>邓国新</v>
      </c>
      <c r="C337" s="4" t="s">
        <v>329</v>
      </c>
      <c r="D337" s="4" t="s">
        <v>324</v>
      </c>
    </row>
    <row r="338" spans="1:4" ht="19.5" customHeight="1">
      <c r="A338" s="4">
        <v>336</v>
      </c>
      <c r="B338" s="4" t="str">
        <f>"郭多蜜"</f>
        <v>郭多蜜</v>
      </c>
      <c r="C338" s="4" t="s">
        <v>330</v>
      </c>
      <c r="D338" s="4" t="s">
        <v>324</v>
      </c>
    </row>
    <row r="339" spans="1:4" ht="19.5" customHeight="1">
      <c r="A339" s="4">
        <v>337</v>
      </c>
      <c r="B339" s="4" t="str">
        <f>"张丽满"</f>
        <v>张丽满</v>
      </c>
      <c r="C339" s="4" t="s">
        <v>331</v>
      </c>
      <c r="D339" s="4" t="s">
        <v>324</v>
      </c>
    </row>
    <row r="340" spans="1:4" ht="19.5" customHeight="1">
      <c r="A340" s="4">
        <v>338</v>
      </c>
      <c r="B340" s="4" t="str">
        <f>"陈慧妮"</f>
        <v>陈慧妮</v>
      </c>
      <c r="C340" s="4" t="s">
        <v>332</v>
      </c>
      <c r="D340" s="4" t="s">
        <v>324</v>
      </c>
    </row>
    <row r="341" spans="1:4" ht="19.5" customHeight="1">
      <c r="A341" s="4">
        <v>339</v>
      </c>
      <c r="B341" s="4" t="str">
        <f>"梁禄饶"</f>
        <v>梁禄饶</v>
      </c>
      <c r="C341" s="4" t="s">
        <v>333</v>
      </c>
      <c r="D341" s="4" t="s">
        <v>324</v>
      </c>
    </row>
    <row r="342" spans="1:4" ht="19.5" customHeight="1">
      <c r="A342" s="4">
        <v>340</v>
      </c>
      <c r="B342" s="4" t="str">
        <f>"王秋兰"</f>
        <v>王秋兰</v>
      </c>
      <c r="C342" s="4" t="s">
        <v>334</v>
      </c>
      <c r="D342" s="4" t="s">
        <v>324</v>
      </c>
    </row>
    <row r="343" spans="1:4" ht="19.5" customHeight="1">
      <c r="A343" s="4">
        <v>341</v>
      </c>
      <c r="B343" s="4" t="str">
        <f>"麦海仙"</f>
        <v>麦海仙</v>
      </c>
      <c r="C343" s="4" t="s">
        <v>335</v>
      </c>
      <c r="D343" s="4" t="s">
        <v>324</v>
      </c>
    </row>
    <row r="344" spans="1:4" ht="19.5" customHeight="1">
      <c r="A344" s="4">
        <v>342</v>
      </c>
      <c r="B344" s="4" t="str">
        <f>"徐晓琳"</f>
        <v>徐晓琳</v>
      </c>
      <c r="C344" s="4" t="s">
        <v>336</v>
      </c>
      <c r="D344" s="4" t="s">
        <v>324</v>
      </c>
    </row>
    <row r="345" spans="1:4" ht="19.5" customHeight="1">
      <c r="A345" s="4">
        <v>343</v>
      </c>
      <c r="B345" s="4" t="str">
        <f>"张晓敏"</f>
        <v>张晓敏</v>
      </c>
      <c r="C345" s="4" t="s">
        <v>337</v>
      </c>
      <c r="D345" s="4" t="s">
        <v>324</v>
      </c>
    </row>
    <row r="346" spans="1:4" ht="19.5" customHeight="1">
      <c r="A346" s="4">
        <v>344</v>
      </c>
      <c r="B346" s="4" t="str">
        <f>"陈延锐"</f>
        <v>陈延锐</v>
      </c>
      <c r="C346" s="4" t="s">
        <v>338</v>
      </c>
      <c r="D346" s="4" t="s">
        <v>324</v>
      </c>
    </row>
    <row r="347" spans="1:4" ht="19.5" customHeight="1">
      <c r="A347" s="4">
        <v>345</v>
      </c>
      <c r="B347" s="4" t="str">
        <f>"卓小婷"</f>
        <v>卓小婷</v>
      </c>
      <c r="C347" s="4" t="s">
        <v>339</v>
      </c>
      <c r="D347" s="4" t="s">
        <v>324</v>
      </c>
    </row>
    <row r="348" spans="1:4" ht="19.5" customHeight="1">
      <c r="A348" s="4">
        <v>346</v>
      </c>
      <c r="B348" s="4" t="str">
        <f>"林苗"</f>
        <v>林苗</v>
      </c>
      <c r="C348" s="4" t="s">
        <v>340</v>
      </c>
      <c r="D348" s="4" t="s">
        <v>324</v>
      </c>
    </row>
    <row r="349" spans="1:4" ht="19.5" customHeight="1">
      <c r="A349" s="4">
        <v>347</v>
      </c>
      <c r="B349" s="4" t="str">
        <f>"陈英初"</f>
        <v>陈英初</v>
      </c>
      <c r="C349" s="4" t="s">
        <v>341</v>
      </c>
      <c r="D349" s="4" t="s">
        <v>324</v>
      </c>
    </row>
    <row r="350" spans="1:4" ht="19.5" customHeight="1">
      <c r="A350" s="4">
        <v>348</v>
      </c>
      <c r="B350" s="4" t="str">
        <f>"符春喜"</f>
        <v>符春喜</v>
      </c>
      <c r="C350" s="4" t="s">
        <v>342</v>
      </c>
      <c r="D350" s="4" t="s">
        <v>324</v>
      </c>
    </row>
    <row r="351" spans="1:4" ht="19.5" customHeight="1">
      <c r="A351" s="4">
        <v>349</v>
      </c>
      <c r="B351" s="4" t="str">
        <f>"符锦力"</f>
        <v>符锦力</v>
      </c>
      <c r="C351" s="4" t="s">
        <v>343</v>
      </c>
      <c r="D351" s="4" t="s">
        <v>324</v>
      </c>
    </row>
    <row r="352" spans="1:4" ht="19.5" customHeight="1">
      <c r="A352" s="4">
        <v>350</v>
      </c>
      <c r="B352" s="4" t="str">
        <f>"王英"</f>
        <v>王英</v>
      </c>
      <c r="C352" s="4" t="s">
        <v>292</v>
      </c>
      <c r="D352" s="4" t="s">
        <v>324</v>
      </c>
    </row>
    <row r="353" spans="1:4" ht="19.5" customHeight="1">
      <c r="A353" s="4">
        <v>351</v>
      </c>
      <c r="B353" s="4" t="str">
        <f>"陈娟"</f>
        <v>陈娟</v>
      </c>
      <c r="C353" s="4" t="s">
        <v>344</v>
      </c>
      <c r="D353" s="4" t="s">
        <v>324</v>
      </c>
    </row>
    <row r="354" spans="1:4" ht="19.5" customHeight="1">
      <c r="A354" s="4">
        <v>352</v>
      </c>
      <c r="B354" s="4" t="str">
        <f>"梁其磊"</f>
        <v>梁其磊</v>
      </c>
      <c r="C354" s="4" t="s">
        <v>345</v>
      </c>
      <c r="D354" s="4" t="s">
        <v>324</v>
      </c>
    </row>
    <row r="355" spans="1:4" ht="19.5" customHeight="1">
      <c r="A355" s="4">
        <v>353</v>
      </c>
      <c r="B355" s="4" t="str">
        <f>"陈永妍"</f>
        <v>陈永妍</v>
      </c>
      <c r="C355" s="4" t="s">
        <v>346</v>
      </c>
      <c r="D355" s="4" t="s">
        <v>324</v>
      </c>
    </row>
    <row r="356" spans="1:4" ht="19.5" customHeight="1">
      <c r="A356" s="4">
        <v>354</v>
      </c>
      <c r="B356" s="4" t="str">
        <f>"王玉鸿"</f>
        <v>王玉鸿</v>
      </c>
      <c r="C356" s="4" t="s">
        <v>347</v>
      </c>
      <c r="D356" s="4" t="s">
        <v>324</v>
      </c>
    </row>
    <row r="357" spans="1:4" ht="19.5" customHeight="1">
      <c r="A357" s="4">
        <v>355</v>
      </c>
      <c r="B357" s="4" t="str">
        <f>"魏丹"</f>
        <v>魏丹</v>
      </c>
      <c r="C357" s="4" t="s">
        <v>348</v>
      </c>
      <c r="D357" s="4" t="s">
        <v>324</v>
      </c>
    </row>
    <row r="358" spans="1:4" ht="19.5" customHeight="1">
      <c r="A358" s="4">
        <v>356</v>
      </c>
      <c r="B358" s="4" t="str">
        <f>"王红蕖"</f>
        <v>王红蕖</v>
      </c>
      <c r="C358" s="4" t="s">
        <v>349</v>
      </c>
      <c r="D358" s="4" t="s">
        <v>324</v>
      </c>
    </row>
    <row r="359" spans="1:4" ht="19.5" customHeight="1">
      <c r="A359" s="4">
        <v>357</v>
      </c>
      <c r="B359" s="4" t="str">
        <f>"刘声颜"</f>
        <v>刘声颜</v>
      </c>
      <c r="C359" s="4" t="s">
        <v>350</v>
      </c>
      <c r="D359" s="4" t="s">
        <v>324</v>
      </c>
    </row>
    <row r="360" spans="1:4" ht="19.5" customHeight="1">
      <c r="A360" s="4">
        <v>358</v>
      </c>
      <c r="B360" s="4" t="str">
        <f>"钟真彩"</f>
        <v>钟真彩</v>
      </c>
      <c r="C360" s="4" t="s">
        <v>351</v>
      </c>
      <c r="D360" s="4" t="s">
        <v>324</v>
      </c>
    </row>
    <row r="361" spans="1:4" ht="19.5" customHeight="1">
      <c r="A361" s="4">
        <v>359</v>
      </c>
      <c r="B361" s="4" t="str">
        <f>"吴月秋"</f>
        <v>吴月秋</v>
      </c>
      <c r="C361" s="4" t="s">
        <v>352</v>
      </c>
      <c r="D361" s="4" t="s">
        <v>324</v>
      </c>
    </row>
    <row r="362" spans="1:4" ht="19.5" customHeight="1">
      <c r="A362" s="4">
        <v>360</v>
      </c>
      <c r="B362" s="4" t="str">
        <f>"王晓丹"</f>
        <v>王晓丹</v>
      </c>
      <c r="C362" s="4" t="s">
        <v>353</v>
      </c>
      <c r="D362" s="4" t="s">
        <v>324</v>
      </c>
    </row>
    <row r="363" spans="1:4" ht="19.5" customHeight="1">
      <c r="A363" s="4">
        <v>361</v>
      </c>
      <c r="B363" s="4" t="str">
        <f>"林海丽"</f>
        <v>林海丽</v>
      </c>
      <c r="C363" s="4" t="s">
        <v>354</v>
      </c>
      <c r="D363" s="4" t="s">
        <v>324</v>
      </c>
    </row>
    <row r="364" spans="1:4" ht="19.5" customHeight="1">
      <c r="A364" s="4">
        <v>362</v>
      </c>
      <c r="B364" s="4" t="str">
        <f>"李佩燕"</f>
        <v>李佩燕</v>
      </c>
      <c r="C364" s="4" t="s">
        <v>355</v>
      </c>
      <c r="D364" s="4" t="s">
        <v>324</v>
      </c>
    </row>
    <row r="365" spans="1:4" ht="19.5" customHeight="1">
      <c r="A365" s="4">
        <v>363</v>
      </c>
      <c r="B365" s="4" t="str">
        <f>"卢永勤"</f>
        <v>卢永勤</v>
      </c>
      <c r="C365" s="4" t="s">
        <v>356</v>
      </c>
      <c r="D365" s="4" t="s">
        <v>324</v>
      </c>
    </row>
    <row r="366" spans="1:4" ht="19.5" customHeight="1">
      <c r="A366" s="4">
        <v>364</v>
      </c>
      <c r="B366" s="4" t="str">
        <f>"陈金梅"</f>
        <v>陈金梅</v>
      </c>
      <c r="C366" s="4" t="s">
        <v>357</v>
      </c>
      <c r="D366" s="4" t="s">
        <v>324</v>
      </c>
    </row>
    <row r="367" spans="1:4" ht="19.5" customHeight="1">
      <c r="A367" s="4">
        <v>365</v>
      </c>
      <c r="B367" s="4" t="str">
        <f>"周亚妹"</f>
        <v>周亚妹</v>
      </c>
      <c r="C367" s="4" t="s">
        <v>358</v>
      </c>
      <c r="D367" s="4" t="s">
        <v>324</v>
      </c>
    </row>
    <row r="368" spans="1:4" ht="19.5" customHeight="1">
      <c r="A368" s="4">
        <v>366</v>
      </c>
      <c r="B368" s="4" t="str">
        <f>"陈月花"</f>
        <v>陈月花</v>
      </c>
      <c r="C368" s="4" t="s">
        <v>359</v>
      </c>
      <c r="D368" s="4" t="s">
        <v>324</v>
      </c>
    </row>
    <row r="369" spans="1:4" ht="19.5" customHeight="1">
      <c r="A369" s="4">
        <v>367</v>
      </c>
      <c r="B369" s="4" t="str">
        <f>"王扬慧"</f>
        <v>王扬慧</v>
      </c>
      <c r="C369" s="4" t="s">
        <v>145</v>
      </c>
      <c r="D369" s="4" t="s">
        <v>324</v>
      </c>
    </row>
    <row r="370" spans="1:4" ht="19.5" customHeight="1">
      <c r="A370" s="4">
        <v>368</v>
      </c>
      <c r="B370" s="4" t="str">
        <f>"周巧南"</f>
        <v>周巧南</v>
      </c>
      <c r="C370" s="4" t="s">
        <v>84</v>
      </c>
      <c r="D370" s="4" t="s">
        <v>324</v>
      </c>
    </row>
    <row r="371" spans="1:4" ht="19.5" customHeight="1">
      <c r="A371" s="4">
        <v>369</v>
      </c>
      <c r="B371" s="4" t="str">
        <f>"符贵杉"</f>
        <v>符贵杉</v>
      </c>
      <c r="C371" s="4" t="s">
        <v>53</v>
      </c>
      <c r="D371" s="4" t="s">
        <v>324</v>
      </c>
    </row>
    <row r="372" spans="1:4" ht="19.5" customHeight="1">
      <c r="A372" s="4">
        <v>370</v>
      </c>
      <c r="B372" s="4" t="str">
        <f>"谢娇"</f>
        <v>谢娇</v>
      </c>
      <c r="C372" s="4" t="s">
        <v>360</v>
      </c>
      <c r="D372" s="4" t="s">
        <v>324</v>
      </c>
    </row>
    <row r="373" spans="1:4" ht="19.5" customHeight="1">
      <c r="A373" s="4">
        <v>371</v>
      </c>
      <c r="B373" s="4" t="str">
        <f>"王海霞"</f>
        <v>王海霞</v>
      </c>
      <c r="C373" s="4" t="s">
        <v>361</v>
      </c>
      <c r="D373" s="4" t="s">
        <v>324</v>
      </c>
    </row>
    <row r="374" spans="1:4" ht="19.5" customHeight="1">
      <c r="A374" s="4">
        <v>372</v>
      </c>
      <c r="B374" s="4" t="str">
        <f>"陈海霞"</f>
        <v>陈海霞</v>
      </c>
      <c r="C374" s="4" t="s">
        <v>362</v>
      </c>
      <c r="D374" s="4" t="s">
        <v>324</v>
      </c>
    </row>
    <row r="375" spans="1:4" ht="19.5" customHeight="1">
      <c r="A375" s="4">
        <v>373</v>
      </c>
      <c r="B375" s="4" t="str">
        <f>"蔡丹娇"</f>
        <v>蔡丹娇</v>
      </c>
      <c r="C375" s="4" t="s">
        <v>363</v>
      </c>
      <c r="D375" s="4" t="s">
        <v>324</v>
      </c>
    </row>
    <row r="376" spans="1:4" ht="19.5" customHeight="1">
      <c r="A376" s="4">
        <v>374</v>
      </c>
      <c r="B376" s="4" t="str">
        <f>"王盈慧"</f>
        <v>王盈慧</v>
      </c>
      <c r="C376" s="4" t="s">
        <v>364</v>
      </c>
      <c r="D376" s="4" t="s">
        <v>324</v>
      </c>
    </row>
    <row r="377" spans="1:4" ht="19.5" customHeight="1">
      <c r="A377" s="4">
        <v>375</v>
      </c>
      <c r="B377" s="4" t="str">
        <f>"梁小惠"</f>
        <v>梁小惠</v>
      </c>
      <c r="C377" s="4" t="s">
        <v>365</v>
      </c>
      <c r="D377" s="4" t="s">
        <v>324</v>
      </c>
    </row>
    <row r="378" spans="1:4" ht="19.5" customHeight="1">
      <c r="A378" s="4">
        <v>376</v>
      </c>
      <c r="B378" s="4" t="str">
        <f>"李水莲"</f>
        <v>李水莲</v>
      </c>
      <c r="C378" s="4" t="s">
        <v>366</v>
      </c>
      <c r="D378" s="4" t="s">
        <v>324</v>
      </c>
    </row>
    <row r="379" spans="1:4" ht="19.5" customHeight="1">
      <c r="A379" s="4">
        <v>377</v>
      </c>
      <c r="B379" s="4" t="str">
        <f>"冯晓燕"</f>
        <v>冯晓燕</v>
      </c>
      <c r="C379" s="4" t="s">
        <v>367</v>
      </c>
      <c r="D379" s="4" t="s">
        <v>324</v>
      </c>
    </row>
    <row r="380" spans="1:4" ht="19.5" customHeight="1">
      <c r="A380" s="4">
        <v>378</v>
      </c>
      <c r="B380" s="4" t="str">
        <f>"林鲁阁"</f>
        <v>林鲁阁</v>
      </c>
      <c r="C380" s="4" t="s">
        <v>368</v>
      </c>
      <c r="D380" s="4" t="s">
        <v>324</v>
      </c>
    </row>
    <row r="381" spans="1:4" ht="19.5" customHeight="1">
      <c r="A381" s="4">
        <v>379</v>
      </c>
      <c r="B381" s="4" t="str">
        <f>"冯雪萍"</f>
        <v>冯雪萍</v>
      </c>
      <c r="C381" s="4" t="s">
        <v>369</v>
      </c>
      <c r="D381" s="4" t="s">
        <v>324</v>
      </c>
    </row>
    <row r="382" spans="1:4" ht="19.5" customHeight="1">
      <c r="A382" s="4">
        <v>380</v>
      </c>
      <c r="B382" s="4" t="str">
        <f>"陈嘉裕"</f>
        <v>陈嘉裕</v>
      </c>
      <c r="C382" s="4" t="s">
        <v>370</v>
      </c>
      <c r="D382" s="4" t="s">
        <v>324</v>
      </c>
    </row>
    <row r="383" spans="1:4" ht="19.5" customHeight="1">
      <c r="A383" s="4">
        <v>381</v>
      </c>
      <c r="B383" s="4" t="str">
        <f>"梁秋菊"</f>
        <v>梁秋菊</v>
      </c>
      <c r="C383" s="4" t="s">
        <v>371</v>
      </c>
      <c r="D383" s="4" t="s">
        <v>324</v>
      </c>
    </row>
    <row r="384" spans="1:4" ht="19.5" customHeight="1">
      <c r="A384" s="4">
        <v>382</v>
      </c>
      <c r="B384" s="4" t="str">
        <f>"曾圣书"</f>
        <v>曾圣书</v>
      </c>
      <c r="C384" s="4" t="s">
        <v>372</v>
      </c>
      <c r="D384" s="4" t="s">
        <v>324</v>
      </c>
    </row>
    <row r="385" spans="1:4" ht="19.5" customHeight="1">
      <c r="A385" s="4">
        <v>383</v>
      </c>
      <c r="B385" s="4" t="str">
        <f>"刘彩菊"</f>
        <v>刘彩菊</v>
      </c>
      <c r="C385" s="4" t="s">
        <v>373</v>
      </c>
      <c r="D385" s="4" t="s">
        <v>324</v>
      </c>
    </row>
    <row r="386" spans="1:4" ht="19.5" customHeight="1">
      <c r="A386" s="4">
        <v>384</v>
      </c>
      <c r="B386" s="4" t="str">
        <f>"王玉萍"</f>
        <v>王玉萍</v>
      </c>
      <c r="C386" s="4" t="s">
        <v>374</v>
      </c>
      <c r="D386" s="4" t="s">
        <v>324</v>
      </c>
    </row>
    <row r="387" spans="1:4" ht="19.5" customHeight="1">
      <c r="A387" s="4">
        <v>385</v>
      </c>
      <c r="B387" s="4" t="str">
        <f>"方佳"</f>
        <v>方佳</v>
      </c>
      <c r="C387" s="4" t="s">
        <v>375</v>
      </c>
      <c r="D387" s="4" t="s">
        <v>324</v>
      </c>
    </row>
    <row r="388" spans="1:4" ht="19.5" customHeight="1">
      <c r="A388" s="4">
        <v>386</v>
      </c>
      <c r="B388" s="4" t="str">
        <f>"陈姝冉"</f>
        <v>陈姝冉</v>
      </c>
      <c r="C388" s="4" t="s">
        <v>376</v>
      </c>
      <c r="D388" s="4" t="s">
        <v>324</v>
      </c>
    </row>
    <row r="389" spans="1:4" ht="19.5" customHeight="1">
      <c r="A389" s="4">
        <v>387</v>
      </c>
      <c r="B389" s="4" t="str">
        <f>"陈晶晶"</f>
        <v>陈晶晶</v>
      </c>
      <c r="C389" s="4" t="s">
        <v>377</v>
      </c>
      <c r="D389" s="4" t="s">
        <v>324</v>
      </c>
    </row>
    <row r="390" spans="1:4" ht="19.5" customHeight="1">
      <c r="A390" s="4">
        <v>388</v>
      </c>
      <c r="B390" s="4" t="str">
        <f>"羊春月"</f>
        <v>羊春月</v>
      </c>
      <c r="C390" s="4" t="s">
        <v>378</v>
      </c>
      <c r="D390" s="4" t="s">
        <v>324</v>
      </c>
    </row>
    <row r="391" spans="1:4" ht="19.5" customHeight="1">
      <c r="A391" s="4">
        <v>389</v>
      </c>
      <c r="B391" s="4" t="str">
        <f>"符定莲"</f>
        <v>符定莲</v>
      </c>
      <c r="C391" s="4" t="s">
        <v>234</v>
      </c>
      <c r="D391" s="4" t="s">
        <v>324</v>
      </c>
    </row>
    <row r="392" spans="1:4" ht="19.5" customHeight="1">
      <c r="A392" s="4">
        <v>390</v>
      </c>
      <c r="B392" s="4" t="str">
        <f>"陈海红"</f>
        <v>陈海红</v>
      </c>
      <c r="C392" s="4" t="s">
        <v>379</v>
      </c>
      <c r="D392" s="4" t="s">
        <v>324</v>
      </c>
    </row>
    <row r="393" spans="1:4" ht="19.5" customHeight="1">
      <c r="A393" s="4">
        <v>391</v>
      </c>
      <c r="B393" s="4" t="str">
        <f>"陈泽润"</f>
        <v>陈泽润</v>
      </c>
      <c r="C393" s="4" t="s">
        <v>380</v>
      </c>
      <c r="D393" s="4" t="s">
        <v>324</v>
      </c>
    </row>
    <row r="394" spans="1:4" ht="19.5" customHeight="1">
      <c r="A394" s="4">
        <v>392</v>
      </c>
      <c r="B394" s="4" t="str">
        <f>"黄娜"</f>
        <v>黄娜</v>
      </c>
      <c r="C394" s="4" t="s">
        <v>381</v>
      </c>
      <c r="D394" s="4" t="s">
        <v>324</v>
      </c>
    </row>
    <row r="395" spans="1:4" ht="19.5" customHeight="1">
      <c r="A395" s="4">
        <v>393</v>
      </c>
      <c r="B395" s="4" t="str">
        <f>"孙燕娜"</f>
        <v>孙燕娜</v>
      </c>
      <c r="C395" s="4" t="s">
        <v>382</v>
      </c>
      <c r="D395" s="4" t="s">
        <v>324</v>
      </c>
    </row>
    <row r="396" spans="1:4" ht="19.5" customHeight="1">
      <c r="A396" s="4">
        <v>394</v>
      </c>
      <c r="B396" s="4" t="str">
        <f>"邓月倩"</f>
        <v>邓月倩</v>
      </c>
      <c r="C396" s="4" t="s">
        <v>383</v>
      </c>
      <c r="D396" s="4" t="s">
        <v>324</v>
      </c>
    </row>
    <row r="397" spans="1:4" ht="19.5" customHeight="1">
      <c r="A397" s="4">
        <v>395</v>
      </c>
      <c r="B397" s="4" t="str">
        <f>"王贤凉"</f>
        <v>王贤凉</v>
      </c>
      <c r="C397" s="4" t="s">
        <v>384</v>
      </c>
      <c r="D397" s="4" t="s">
        <v>324</v>
      </c>
    </row>
    <row r="398" spans="1:4" ht="19.5" customHeight="1">
      <c r="A398" s="4">
        <v>396</v>
      </c>
      <c r="B398" s="4" t="str">
        <f>"何晓丽"</f>
        <v>何晓丽</v>
      </c>
      <c r="C398" s="4" t="s">
        <v>385</v>
      </c>
      <c r="D398" s="4" t="s">
        <v>324</v>
      </c>
    </row>
    <row r="399" spans="1:4" ht="19.5" customHeight="1">
      <c r="A399" s="4">
        <v>397</v>
      </c>
      <c r="B399" s="4" t="str">
        <f>"符慧芳"</f>
        <v>符慧芳</v>
      </c>
      <c r="C399" s="4" t="s">
        <v>386</v>
      </c>
      <c r="D399" s="4" t="s">
        <v>324</v>
      </c>
    </row>
    <row r="400" spans="1:4" ht="19.5" customHeight="1">
      <c r="A400" s="4">
        <v>398</v>
      </c>
      <c r="B400" s="4" t="str">
        <f>"凃娟"</f>
        <v>凃娟</v>
      </c>
      <c r="C400" s="4" t="s">
        <v>387</v>
      </c>
      <c r="D400" s="4" t="s">
        <v>324</v>
      </c>
    </row>
    <row r="401" spans="1:4" ht="19.5" customHeight="1">
      <c r="A401" s="4">
        <v>399</v>
      </c>
      <c r="B401" s="4" t="str">
        <f>"陈蕊"</f>
        <v>陈蕊</v>
      </c>
      <c r="C401" s="4" t="s">
        <v>388</v>
      </c>
      <c r="D401" s="4" t="s">
        <v>389</v>
      </c>
    </row>
    <row r="402" spans="1:4" ht="19.5" customHeight="1">
      <c r="A402" s="4">
        <v>400</v>
      </c>
      <c r="B402" s="4" t="str">
        <f>"林志霞"</f>
        <v>林志霞</v>
      </c>
      <c r="C402" s="4" t="s">
        <v>390</v>
      </c>
      <c r="D402" s="4" t="s">
        <v>389</v>
      </c>
    </row>
    <row r="403" spans="1:4" ht="19.5" customHeight="1">
      <c r="A403" s="4">
        <v>401</v>
      </c>
      <c r="B403" s="4" t="str">
        <f>"符壮月"</f>
        <v>符壮月</v>
      </c>
      <c r="C403" s="4" t="s">
        <v>391</v>
      </c>
      <c r="D403" s="4" t="s">
        <v>389</v>
      </c>
    </row>
    <row r="404" spans="1:4" ht="19.5" customHeight="1">
      <c r="A404" s="4">
        <v>402</v>
      </c>
      <c r="B404" s="4" t="str">
        <f>"周芳梅"</f>
        <v>周芳梅</v>
      </c>
      <c r="C404" s="4" t="s">
        <v>392</v>
      </c>
      <c r="D404" s="4" t="s">
        <v>389</v>
      </c>
    </row>
    <row r="405" spans="1:4" ht="19.5" customHeight="1">
      <c r="A405" s="4">
        <v>403</v>
      </c>
      <c r="B405" s="4" t="str">
        <f>"许晓玲"</f>
        <v>许晓玲</v>
      </c>
      <c r="C405" s="4" t="s">
        <v>28</v>
      </c>
      <c r="D405" s="4" t="s">
        <v>389</v>
      </c>
    </row>
    <row r="406" spans="1:4" ht="19.5" customHeight="1">
      <c r="A406" s="4">
        <v>404</v>
      </c>
      <c r="B406" s="4" t="str">
        <f>"朱慧妍"</f>
        <v>朱慧妍</v>
      </c>
      <c r="C406" s="4" t="s">
        <v>393</v>
      </c>
      <c r="D406" s="4" t="s">
        <v>389</v>
      </c>
    </row>
    <row r="407" spans="1:4" ht="19.5" customHeight="1">
      <c r="A407" s="4">
        <v>405</v>
      </c>
      <c r="B407" s="4" t="str">
        <f>"陈金黛"</f>
        <v>陈金黛</v>
      </c>
      <c r="C407" s="4" t="s">
        <v>394</v>
      </c>
      <c r="D407" s="4" t="s">
        <v>389</v>
      </c>
    </row>
    <row r="408" spans="1:4" ht="19.5" customHeight="1">
      <c r="A408" s="4">
        <v>406</v>
      </c>
      <c r="B408" s="4" t="str">
        <f>"蒙霖"</f>
        <v>蒙霖</v>
      </c>
      <c r="C408" s="4" t="s">
        <v>395</v>
      </c>
      <c r="D408" s="4" t="s">
        <v>389</v>
      </c>
    </row>
    <row r="409" spans="1:4" ht="19.5" customHeight="1">
      <c r="A409" s="4">
        <v>407</v>
      </c>
      <c r="B409" s="4" t="str">
        <f>"李五女"</f>
        <v>李五女</v>
      </c>
      <c r="C409" s="4" t="s">
        <v>396</v>
      </c>
      <c r="D409" s="4" t="s">
        <v>389</v>
      </c>
    </row>
    <row r="410" spans="1:4" ht="19.5" customHeight="1">
      <c r="A410" s="4">
        <v>408</v>
      </c>
      <c r="B410" s="4" t="str">
        <f>"沈秀玲"</f>
        <v>沈秀玲</v>
      </c>
      <c r="C410" s="4" t="s">
        <v>397</v>
      </c>
      <c r="D410" s="4" t="s">
        <v>389</v>
      </c>
    </row>
    <row r="411" spans="1:4" ht="19.5" customHeight="1">
      <c r="A411" s="4">
        <v>409</v>
      </c>
      <c r="B411" s="4" t="str">
        <f>"高丽玉"</f>
        <v>高丽玉</v>
      </c>
      <c r="C411" s="4" t="s">
        <v>398</v>
      </c>
      <c r="D411" s="4" t="s">
        <v>389</v>
      </c>
    </row>
    <row r="412" spans="1:4" ht="19.5" customHeight="1">
      <c r="A412" s="4">
        <v>410</v>
      </c>
      <c r="B412" s="4" t="str">
        <f>"徐微"</f>
        <v>徐微</v>
      </c>
      <c r="C412" s="4" t="s">
        <v>399</v>
      </c>
      <c r="D412" s="4" t="s">
        <v>389</v>
      </c>
    </row>
    <row r="413" spans="1:4" ht="19.5" customHeight="1">
      <c r="A413" s="4">
        <v>411</v>
      </c>
      <c r="B413" s="4" t="str">
        <f>"黄齐"</f>
        <v>黄齐</v>
      </c>
      <c r="C413" s="4" t="s">
        <v>400</v>
      </c>
      <c r="D413" s="4" t="s">
        <v>389</v>
      </c>
    </row>
    <row r="414" spans="1:4" ht="19.5" customHeight="1">
      <c r="A414" s="4">
        <v>412</v>
      </c>
      <c r="B414" s="4" t="str">
        <f>"黎国兰"</f>
        <v>黎国兰</v>
      </c>
      <c r="C414" s="4" t="s">
        <v>401</v>
      </c>
      <c r="D414" s="4" t="s">
        <v>402</v>
      </c>
    </row>
    <row r="415" spans="1:4" ht="19.5" customHeight="1">
      <c r="A415" s="4">
        <v>413</v>
      </c>
      <c r="B415" s="4" t="str">
        <f>"张咪咪"</f>
        <v>张咪咪</v>
      </c>
      <c r="C415" s="4" t="s">
        <v>294</v>
      </c>
      <c r="D415" s="4" t="s">
        <v>402</v>
      </c>
    </row>
    <row r="416" spans="1:4" ht="19.5" customHeight="1">
      <c r="A416" s="4">
        <v>414</v>
      </c>
      <c r="B416" s="4" t="str">
        <f>"杜棉"</f>
        <v>杜棉</v>
      </c>
      <c r="C416" s="4" t="s">
        <v>270</v>
      </c>
      <c r="D416" s="4" t="s">
        <v>402</v>
      </c>
    </row>
    <row r="417" spans="1:4" ht="19.5" customHeight="1">
      <c r="A417" s="4">
        <v>415</v>
      </c>
      <c r="B417" s="4" t="str">
        <f>"钟星"</f>
        <v>钟星</v>
      </c>
      <c r="C417" s="4" t="s">
        <v>403</v>
      </c>
      <c r="D417" s="4" t="s">
        <v>404</v>
      </c>
    </row>
    <row r="418" spans="1:4" ht="19.5" customHeight="1">
      <c r="A418" s="4">
        <v>416</v>
      </c>
      <c r="B418" s="4" t="str">
        <f>"冯翠萍"</f>
        <v>冯翠萍</v>
      </c>
      <c r="C418" s="4" t="s">
        <v>405</v>
      </c>
      <c r="D418" s="4" t="s">
        <v>404</v>
      </c>
    </row>
    <row r="419" spans="1:4" ht="19.5" customHeight="1">
      <c r="A419" s="4">
        <v>417</v>
      </c>
      <c r="B419" s="4" t="str">
        <f>"梁佳"</f>
        <v>梁佳</v>
      </c>
      <c r="C419" s="4" t="s">
        <v>406</v>
      </c>
      <c r="D419" s="4" t="s">
        <v>404</v>
      </c>
    </row>
    <row r="420" spans="1:4" ht="19.5" customHeight="1">
      <c r="A420" s="4">
        <v>418</v>
      </c>
      <c r="B420" s="4" t="str">
        <f>"李莎"</f>
        <v>李莎</v>
      </c>
      <c r="C420" s="4" t="s">
        <v>407</v>
      </c>
      <c r="D420" s="4" t="s">
        <v>404</v>
      </c>
    </row>
    <row r="421" spans="1:4" ht="19.5" customHeight="1">
      <c r="A421" s="4">
        <v>419</v>
      </c>
      <c r="B421" s="4" t="str">
        <f>"王丽"</f>
        <v>王丽</v>
      </c>
      <c r="C421" s="4" t="s">
        <v>408</v>
      </c>
      <c r="D421" s="4" t="s">
        <v>404</v>
      </c>
    </row>
    <row r="422" spans="1:4" ht="19.5" customHeight="1">
      <c r="A422" s="4">
        <v>420</v>
      </c>
      <c r="B422" s="4" t="str">
        <f>"黄海丽"</f>
        <v>黄海丽</v>
      </c>
      <c r="C422" s="4" t="s">
        <v>409</v>
      </c>
      <c r="D422" s="4" t="s">
        <v>404</v>
      </c>
    </row>
    <row r="423" spans="1:4" ht="19.5" customHeight="1">
      <c r="A423" s="4">
        <v>421</v>
      </c>
      <c r="B423" s="4" t="str">
        <f>"高云"</f>
        <v>高云</v>
      </c>
      <c r="C423" s="4" t="s">
        <v>410</v>
      </c>
      <c r="D423" s="4" t="s">
        <v>404</v>
      </c>
    </row>
    <row r="424" spans="1:4" ht="19.5" customHeight="1">
      <c r="A424" s="4">
        <v>422</v>
      </c>
      <c r="B424" s="4" t="str">
        <f>"王业涛"</f>
        <v>王业涛</v>
      </c>
      <c r="C424" s="4" t="s">
        <v>411</v>
      </c>
      <c r="D424" s="4" t="s">
        <v>404</v>
      </c>
    </row>
    <row r="425" spans="1:4" ht="19.5" customHeight="1">
      <c r="A425" s="4">
        <v>423</v>
      </c>
      <c r="B425" s="4" t="str">
        <f>"熊浩"</f>
        <v>熊浩</v>
      </c>
      <c r="C425" s="4" t="s">
        <v>412</v>
      </c>
      <c r="D425" s="4" t="s">
        <v>413</v>
      </c>
    </row>
    <row r="426" spans="1:4" ht="19.5" customHeight="1">
      <c r="A426" s="4">
        <v>424</v>
      </c>
      <c r="B426" s="4" t="str">
        <f>"闵慧美"</f>
        <v>闵慧美</v>
      </c>
      <c r="C426" s="4" t="s">
        <v>414</v>
      </c>
      <c r="D426" s="4" t="s">
        <v>413</v>
      </c>
    </row>
    <row r="427" spans="1:4" ht="19.5" customHeight="1">
      <c r="A427" s="4">
        <v>425</v>
      </c>
      <c r="B427" s="4" t="str">
        <f>"曾精才"</f>
        <v>曾精才</v>
      </c>
      <c r="C427" s="4" t="s">
        <v>415</v>
      </c>
      <c r="D427" s="4" t="s">
        <v>413</v>
      </c>
    </row>
    <row r="428" spans="1:4" ht="19.5" customHeight="1">
      <c r="A428" s="4">
        <v>426</v>
      </c>
      <c r="B428" s="4" t="str">
        <f>"王景如"</f>
        <v>王景如</v>
      </c>
      <c r="C428" s="4" t="s">
        <v>416</v>
      </c>
      <c r="D428" s="4" t="s">
        <v>413</v>
      </c>
    </row>
    <row r="429" spans="1:4" ht="19.5" customHeight="1">
      <c r="A429" s="4">
        <v>427</v>
      </c>
      <c r="B429" s="4" t="str">
        <f>"薛开周"</f>
        <v>薛开周</v>
      </c>
      <c r="C429" s="4" t="s">
        <v>417</v>
      </c>
      <c r="D429" s="4" t="s">
        <v>413</v>
      </c>
    </row>
    <row r="430" spans="1:4" ht="19.5" customHeight="1">
      <c r="A430" s="4">
        <v>428</v>
      </c>
      <c r="B430" s="4" t="str">
        <f>"钟教壮"</f>
        <v>钟教壮</v>
      </c>
      <c r="C430" s="4" t="s">
        <v>418</v>
      </c>
      <c r="D430" s="4" t="s">
        <v>413</v>
      </c>
    </row>
    <row r="431" spans="1:4" ht="19.5" customHeight="1">
      <c r="A431" s="4">
        <v>429</v>
      </c>
      <c r="B431" s="4" t="str">
        <f>"杨克标"</f>
        <v>杨克标</v>
      </c>
      <c r="C431" s="4" t="s">
        <v>419</v>
      </c>
      <c r="D431" s="4" t="s">
        <v>413</v>
      </c>
    </row>
    <row r="432" spans="1:4" ht="19.5" customHeight="1">
      <c r="A432" s="4">
        <v>430</v>
      </c>
      <c r="B432" s="4" t="str">
        <f>"王平勇"</f>
        <v>王平勇</v>
      </c>
      <c r="C432" s="4" t="s">
        <v>420</v>
      </c>
      <c r="D432" s="4" t="s">
        <v>421</v>
      </c>
    </row>
    <row r="433" spans="1:4" ht="19.5" customHeight="1">
      <c r="A433" s="4">
        <v>431</v>
      </c>
      <c r="B433" s="4" t="str">
        <f>"谭之斌"</f>
        <v>谭之斌</v>
      </c>
      <c r="C433" s="4" t="s">
        <v>422</v>
      </c>
      <c r="D433" s="4" t="s">
        <v>421</v>
      </c>
    </row>
    <row r="434" spans="1:4" ht="19.5" customHeight="1">
      <c r="A434" s="4">
        <v>432</v>
      </c>
      <c r="B434" s="4" t="str">
        <f>"王美玲"</f>
        <v>王美玲</v>
      </c>
      <c r="C434" s="4" t="s">
        <v>423</v>
      </c>
      <c r="D434" s="4" t="s">
        <v>421</v>
      </c>
    </row>
    <row r="435" spans="1:4" ht="19.5" customHeight="1">
      <c r="A435" s="4">
        <v>433</v>
      </c>
      <c r="B435" s="4" t="str">
        <f>"陈进"</f>
        <v>陈进</v>
      </c>
      <c r="C435" s="4" t="s">
        <v>424</v>
      </c>
      <c r="D435" s="4" t="s">
        <v>421</v>
      </c>
    </row>
    <row r="436" spans="1:4" ht="19.5" customHeight="1">
      <c r="A436" s="4">
        <v>434</v>
      </c>
      <c r="B436" s="4" t="str">
        <f>"莫孙秀"</f>
        <v>莫孙秀</v>
      </c>
      <c r="C436" s="4" t="s">
        <v>303</v>
      </c>
      <c r="D436" s="4" t="s">
        <v>425</v>
      </c>
    </row>
    <row r="437" spans="1:4" ht="19.5" customHeight="1">
      <c r="A437" s="4">
        <v>435</v>
      </c>
      <c r="B437" s="4" t="str">
        <f>"李基芳"</f>
        <v>李基芳</v>
      </c>
      <c r="C437" s="4" t="s">
        <v>426</v>
      </c>
      <c r="D437" s="4" t="s">
        <v>425</v>
      </c>
    </row>
    <row r="438" spans="1:4" ht="19.5" customHeight="1">
      <c r="A438" s="4">
        <v>436</v>
      </c>
      <c r="B438" s="4" t="str">
        <f>"王凯得"</f>
        <v>王凯得</v>
      </c>
      <c r="C438" s="4" t="s">
        <v>427</v>
      </c>
      <c r="D438" s="4" t="s">
        <v>425</v>
      </c>
    </row>
    <row r="439" spans="1:4" ht="19.5" customHeight="1">
      <c r="A439" s="4">
        <v>437</v>
      </c>
      <c r="B439" s="4" t="str">
        <f>"蔡莲月"</f>
        <v>蔡莲月</v>
      </c>
      <c r="C439" s="4" t="s">
        <v>428</v>
      </c>
      <c r="D439" s="4" t="s">
        <v>425</v>
      </c>
    </row>
    <row r="440" spans="1:4" ht="19.5" customHeight="1">
      <c r="A440" s="4">
        <v>438</v>
      </c>
      <c r="B440" s="4" t="str">
        <f>"林桃"</f>
        <v>林桃</v>
      </c>
      <c r="C440" s="4" t="s">
        <v>429</v>
      </c>
      <c r="D440" s="4" t="s">
        <v>425</v>
      </c>
    </row>
    <row r="441" spans="1:4" ht="19.5" customHeight="1">
      <c r="A441" s="4">
        <v>439</v>
      </c>
      <c r="B441" s="4" t="str">
        <f>"吴仙童"</f>
        <v>吴仙童</v>
      </c>
      <c r="C441" s="4" t="s">
        <v>430</v>
      </c>
      <c r="D441" s="4" t="s">
        <v>425</v>
      </c>
    </row>
    <row r="442" spans="1:4" ht="19.5" customHeight="1">
      <c r="A442" s="4">
        <v>440</v>
      </c>
      <c r="B442" s="4" t="str">
        <f>"梁庆碧"</f>
        <v>梁庆碧</v>
      </c>
      <c r="C442" s="4" t="s">
        <v>431</v>
      </c>
      <c r="D442" s="4" t="s">
        <v>432</v>
      </c>
    </row>
    <row r="443" spans="1:4" ht="19.5" customHeight="1">
      <c r="A443" s="4">
        <v>441</v>
      </c>
      <c r="B443" s="4" t="str">
        <f>"陈小静"</f>
        <v>陈小静</v>
      </c>
      <c r="C443" s="4" t="s">
        <v>163</v>
      </c>
      <c r="D443" s="4" t="s">
        <v>432</v>
      </c>
    </row>
    <row r="444" spans="1:4" ht="19.5" customHeight="1">
      <c r="A444" s="4">
        <v>442</v>
      </c>
      <c r="B444" s="4" t="str">
        <f>"冯显杰"</f>
        <v>冯显杰</v>
      </c>
      <c r="C444" s="4" t="s">
        <v>433</v>
      </c>
      <c r="D444" s="4" t="s">
        <v>432</v>
      </c>
    </row>
    <row r="445" spans="1:4" ht="19.5" customHeight="1">
      <c r="A445" s="4">
        <v>443</v>
      </c>
      <c r="B445" s="4" t="str">
        <f>"张蕾"</f>
        <v>张蕾</v>
      </c>
      <c r="C445" s="4" t="s">
        <v>434</v>
      </c>
      <c r="D445" s="4" t="s">
        <v>432</v>
      </c>
    </row>
    <row r="446" spans="1:4" ht="19.5" customHeight="1">
      <c r="A446" s="4">
        <v>444</v>
      </c>
      <c r="B446" s="4" t="str">
        <f>"吴秀玲"</f>
        <v>吴秀玲</v>
      </c>
      <c r="C446" s="4" t="s">
        <v>435</v>
      </c>
      <c r="D446" s="4" t="s">
        <v>432</v>
      </c>
    </row>
    <row r="447" spans="1:4" ht="19.5" customHeight="1">
      <c r="A447" s="4">
        <v>445</v>
      </c>
      <c r="B447" s="4" t="str">
        <f>"王恩平"</f>
        <v>王恩平</v>
      </c>
      <c r="C447" s="4" t="s">
        <v>436</v>
      </c>
      <c r="D447" s="4" t="s">
        <v>432</v>
      </c>
    </row>
    <row r="448" spans="1:4" ht="19.5" customHeight="1">
      <c r="A448" s="4">
        <v>446</v>
      </c>
      <c r="B448" s="4" t="str">
        <f>"陈礼英"</f>
        <v>陈礼英</v>
      </c>
      <c r="C448" s="4" t="s">
        <v>437</v>
      </c>
      <c r="D448" s="4" t="s">
        <v>432</v>
      </c>
    </row>
    <row r="449" spans="1:4" ht="19.5" customHeight="1">
      <c r="A449" s="4">
        <v>447</v>
      </c>
      <c r="B449" s="4" t="str">
        <f>"杜秒锦"</f>
        <v>杜秒锦</v>
      </c>
      <c r="C449" s="4" t="s">
        <v>438</v>
      </c>
      <c r="D449" s="4" t="s">
        <v>432</v>
      </c>
    </row>
    <row r="450" spans="1:4" ht="19.5" customHeight="1">
      <c r="A450" s="4">
        <v>448</v>
      </c>
      <c r="B450" s="4" t="str">
        <f>"黄尚帆"</f>
        <v>黄尚帆</v>
      </c>
      <c r="C450" s="4" t="s">
        <v>439</v>
      </c>
      <c r="D450" s="4" t="s">
        <v>432</v>
      </c>
    </row>
    <row r="451" spans="1:4" ht="19.5" customHeight="1">
      <c r="A451" s="4">
        <v>449</v>
      </c>
      <c r="B451" s="4" t="str">
        <f>"郭小边"</f>
        <v>郭小边</v>
      </c>
      <c r="C451" s="4" t="s">
        <v>440</v>
      </c>
      <c r="D451" s="4" t="s">
        <v>432</v>
      </c>
    </row>
    <row r="452" spans="1:4" ht="19.5" customHeight="1">
      <c r="A452" s="4">
        <v>450</v>
      </c>
      <c r="B452" s="4" t="str">
        <f>"吴苗"</f>
        <v>吴苗</v>
      </c>
      <c r="C452" s="4" t="s">
        <v>441</v>
      </c>
      <c r="D452" s="4" t="s">
        <v>432</v>
      </c>
    </row>
    <row r="453" spans="1:4" ht="19.5" customHeight="1">
      <c r="A453" s="4">
        <v>451</v>
      </c>
      <c r="B453" s="4" t="str">
        <f>"张德桦"</f>
        <v>张德桦</v>
      </c>
      <c r="C453" s="4" t="s">
        <v>11</v>
      </c>
      <c r="D453" s="4" t="s">
        <v>432</v>
      </c>
    </row>
    <row r="454" spans="1:4" ht="19.5" customHeight="1">
      <c r="A454" s="4">
        <v>452</v>
      </c>
      <c r="B454" s="4" t="str">
        <f>"陈明理"</f>
        <v>陈明理</v>
      </c>
      <c r="C454" s="4" t="s">
        <v>442</v>
      </c>
      <c r="D454" s="4" t="s">
        <v>432</v>
      </c>
    </row>
    <row r="455" spans="1:4" ht="19.5" customHeight="1">
      <c r="A455" s="4">
        <v>453</v>
      </c>
      <c r="B455" s="4" t="str">
        <f>"王天娃"</f>
        <v>王天娃</v>
      </c>
      <c r="C455" s="4" t="s">
        <v>443</v>
      </c>
      <c r="D455" s="4" t="s">
        <v>432</v>
      </c>
    </row>
    <row r="456" spans="1:4" ht="19.5" customHeight="1">
      <c r="A456" s="4">
        <v>454</v>
      </c>
      <c r="B456" s="4" t="str">
        <f>"吴挺欧"</f>
        <v>吴挺欧</v>
      </c>
      <c r="C456" s="4" t="s">
        <v>444</v>
      </c>
      <c r="D456" s="4" t="s">
        <v>432</v>
      </c>
    </row>
    <row r="457" spans="1:4" ht="19.5" customHeight="1">
      <c r="A457" s="4">
        <v>455</v>
      </c>
      <c r="B457" s="4" t="str">
        <f>"王召雅"</f>
        <v>王召雅</v>
      </c>
      <c r="C457" s="4" t="s">
        <v>445</v>
      </c>
      <c r="D457" s="4" t="s">
        <v>432</v>
      </c>
    </row>
    <row r="458" spans="1:4" ht="19.5" customHeight="1">
      <c r="A458" s="4">
        <v>456</v>
      </c>
      <c r="B458" s="4" t="str">
        <f>"唐英"</f>
        <v>唐英</v>
      </c>
      <c r="C458" s="4" t="s">
        <v>446</v>
      </c>
      <c r="D458" s="4" t="s">
        <v>432</v>
      </c>
    </row>
    <row r="459" spans="1:4" ht="19.5" customHeight="1">
      <c r="A459" s="4">
        <v>457</v>
      </c>
      <c r="B459" s="4" t="str">
        <f>"陈益"</f>
        <v>陈益</v>
      </c>
      <c r="C459" s="4" t="s">
        <v>447</v>
      </c>
      <c r="D459" s="4" t="s">
        <v>432</v>
      </c>
    </row>
    <row r="460" spans="1:4" ht="19.5" customHeight="1">
      <c r="A460" s="4">
        <v>458</v>
      </c>
      <c r="B460" s="4" t="str">
        <f>"符曼星"</f>
        <v>符曼星</v>
      </c>
      <c r="C460" s="4" t="s">
        <v>448</v>
      </c>
      <c r="D460" s="4" t="s">
        <v>432</v>
      </c>
    </row>
    <row r="461" spans="1:4" ht="19.5" customHeight="1">
      <c r="A461" s="4">
        <v>459</v>
      </c>
      <c r="B461" s="4" t="str">
        <f>"王朝梅"</f>
        <v>王朝梅</v>
      </c>
      <c r="C461" s="4" t="s">
        <v>53</v>
      </c>
      <c r="D461" s="4" t="s">
        <v>432</v>
      </c>
    </row>
    <row r="462" spans="1:4" ht="19.5" customHeight="1">
      <c r="A462" s="4">
        <v>460</v>
      </c>
      <c r="B462" s="4" t="str">
        <f>"叶明钰"</f>
        <v>叶明钰</v>
      </c>
      <c r="C462" s="4" t="s">
        <v>11</v>
      </c>
      <c r="D462" s="4" t="s">
        <v>432</v>
      </c>
    </row>
    <row r="463" spans="1:4" ht="19.5" customHeight="1">
      <c r="A463" s="4">
        <v>461</v>
      </c>
      <c r="B463" s="4" t="str">
        <f>"林妍"</f>
        <v>林妍</v>
      </c>
      <c r="C463" s="4" t="s">
        <v>449</v>
      </c>
      <c r="D463" s="4" t="s">
        <v>432</v>
      </c>
    </row>
    <row r="464" spans="1:4" ht="19.5" customHeight="1">
      <c r="A464" s="4">
        <v>462</v>
      </c>
      <c r="B464" s="4" t="str">
        <f>"余巨麒"</f>
        <v>余巨麒</v>
      </c>
      <c r="C464" s="4" t="s">
        <v>450</v>
      </c>
      <c r="D464" s="4" t="s">
        <v>432</v>
      </c>
    </row>
    <row r="465" spans="1:4" ht="19.5" customHeight="1">
      <c r="A465" s="4">
        <v>463</v>
      </c>
      <c r="B465" s="4" t="str">
        <f>"侯雪蓓"</f>
        <v>侯雪蓓</v>
      </c>
      <c r="C465" s="4" t="s">
        <v>451</v>
      </c>
      <c r="D465" s="4" t="s">
        <v>432</v>
      </c>
    </row>
    <row r="466" spans="1:4" ht="19.5" customHeight="1">
      <c r="A466" s="4">
        <v>464</v>
      </c>
      <c r="B466" s="4" t="str">
        <f>"翁超伦"</f>
        <v>翁超伦</v>
      </c>
      <c r="C466" s="4" t="s">
        <v>452</v>
      </c>
      <c r="D466" s="4" t="s">
        <v>432</v>
      </c>
    </row>
    <row r="467" spans="1:4" ht="19.5" customHeight="1">
      <c r="A467" s="4">
        <v>465</v>
      </c>
      <c r="B467" s="4" t="str">
        <f>"符为健"</f>
        <v>符为健</v>
      </c>
      <c r="C467" s="4" t="s">
        <v>453</v>
      </c>
      <c r="D467" s="4" t="s">
        <v>432</v>
      </c>
    </row>
    <row r="468" spans="1:4" ht="19.5" customHeight="1">
      <c r="A468" s="4">
        <v>466</v>
      </c>
      <c r="B468" s="4" t="str">
        <f>"赖广姣"</f>
        <v>赖广姣</v>
      </c>
      <c r="C468" s="4" t="s">
        <v>454</v>
      </c>
      <c r="D468" s="4" t="s">
        <v>432</v>
      </c>
    </row>
    <row r="469" spans="1:4" ht="19.5" customHeight="1">
      <c r="A469" s="4">
        <v>467</v>
      </c>
      <c r="B469" s="4" t="str">
        <f>"罗雷"</f>
        <v>罗雷</v>
      </c>
      <c r="C469" s="4" t="s">
        <v>455</v>
      </c>
      <c r="D469" s="4" t="s">
        <v>432</v>
      </c>
    </row>
    <row r="470" spans="1:4" ht="19.5" customHeight="1">
      <c r="A470" s="4">
        <v>468</v>
      </c>
      <c r="B470" s="4" t="str">
        <f>"李扬娜"</f>
        <v>李扬娜</v>
      </c>
      <c r="C470" s="4" t="s">
        <v>456</v>
      </c>
      <c r="D470" s="4" t="s">
        <v>432</v>
      </c>
    </row>
    <row r="471" spans="1:4" ht="19.5" customHeight="1">
      <c r="A471" s="4">
        <v>469</v>
      </c>
      <c r="B471" s="4" t="str">
        <f>"林芳超"</f>
        <v>林芳超</v>
      </c>
      <c r="C471" s="4" t="s">
        <v>457</v>
      </c>
      <c r="D471" s="4" t="s">
        <v>432</v>
      </c>
    </row>
    <row r="472" spans="1:4" ht="19.5" customHeight="1">
      <c r="A472" s="4">
        <v>470</v>
      </c>
      <c r="B472" s="4" t="str">
        <f>"叶儒瀚"</f>
        <v>叶儒瀚</v>
      </c>
      <c r="C472" s="4" t="s">
        <v>458</v>
      </c>
      <c r="D472" s="4" t="s">
        <v>432</v>
      </c>
    </row>
    <row r="473" spans="1:4" ht="19.5" customHeight="1">
      <c r="A473" s="4">
        <v>471</v>
      </c>
      <c r="B473" s="4" t="str">
        <f>"刘永群"</f>
        <v>刘永群</v>
      </c>
      <c r="C473" s="4" t="s">
        <v>459</v>
      </c>
      <c r="D473" s="4" t="s">
        <v>432</v>
      </c>
    </row>
    <row r="474" spans="1:4" ht="19.5" customHeight="1">
      <c r="A474" s="4">
        <v>472</v>
      </c>
      <c r="B474" s="4" t="str">
        <f>"孙娇"</f>
        <v>孙娇</v>
      </c>
      <c r="C474" s="4" t="s">
        <v>460</v>
      </c>
      <c r="D474" s="4" t="s">
        <v>432</v>
      </c>
    </row>
    <row r="475" spans="1:4" ht="19.5" customHeight="1">
      <c r="A475" s="4">
        <v>473</v>
      </c>
      <c r="B475" s="4" t="str">
        <f>"林芳栋"</f>
        <v>林芳栋</v>
      </c>
      <c r="C475" s="4" t="s">
        <v>461</v>
      </c>
      <c r="D475" s="4" t="s">
        <v>432</v>
      </c>
    </row>
    <row r="476" spans="1:4" ht="19.5" customHeight="1">
      <c r="A476" s="4">
        <v>474</v>
      </c>
      <c r="B476" s="4" t="str">
        <f>"王俊"</f>
        <v>王俊</v>
      </c>
      <c r="C476" s="4" t="s">
        <v>462</v>
      </c>
      <c r="D476" s="4" t="s">
        <v>432</v>
      </c>
    </row>
    <row r="477" spans="1:4" ht="19.5" customHeight="1">
      <c r="A477" s="4">
        <v>475</v>
      </c>
      <c r="B477" s="4" t="str">
        <f>"胡春梅"</f>
        <v>胡春梅</v>
      </c>
      <c r="C477" s="4" t="s">
        <v>463</v>
      </c>
      <c r="D477" s="4" t="s">
        <v>432</v>
      </c>
    </row>
    <row r="478" spans="1:4" ht="19.5" customHeight="1">
      <c r="A478" s="4">
        <v>476</v>
      </c>
      <c r="B478" s="4" t="str">
        <f>"郑莹"</f>
        <v>郑莹</v>
      </c>
      <c r="C478" s="4" t="s">
        <v>464</v>
      </c>
      <c r="D478" s="4" t="s">
        <v>432</v>
      </c>
    </row>
    <row r="479" spans="1:4" ht="19.5" customHeight="1">
      <c r="A479" s="4">
        <v>477</v>
      </c>
      <c r="B479" s="4" t="str">
        <f>"李惠梅"</f>
        <v>李惠梅</v>
      </c>
      <c r="C479" s="4" t="s">
        <v>465</v>
      </c>
      <c r="D479" s="4" t="s">
        <v>466</v>
      </c>
    </row>
    <row r="480" spans="1:4" ht="19.5" customHeight="1">
      <c r="A480" s="4">
        <v>478</v>
      </c>
      <c r="B480" s="4" t="str">
        <f>"孙菀"</f>
        <v>孙菀</v>
      </c>
      <c r="C480" s="4" t="s">
        <v>467</v>
      </c>
      <c r="D480" s="4" t="s">
        <v>466</v>
      </c>
    </row>
    <row r="481" spans="1:4" ht="19.5" customHeight="1">
      <c r="A481" s="4">
        <v>479</v>
      </c>
      <c r="B481" s="4" t="str">
        <f>"周丙星"</f>
        <v>周丙星</v>
      </c>
      <c r="C481" s="4" t="s">
        <v>50</v>
      </c>
      <c r="D481" s="4" t="s">
        <v>466</v>
      </c>
    </row>
    <row r="482" spans="1:4" ht="19.5" customHeight="1">
      <c r="A482" s="4">
        <v>480</v>
      </c>
      <c r="B482" s="4" t="str">
        <f>"杨王娟"</f>
        <v>杨王娟</v>
      </c>
      <c r="C482" s="4" t="s">
        <v>468</v>
      </c>
      <c r="D482" s="4" t="s">
        <v>466</v>
      </c>
    </row>
    <row r="483" spans="1:4" ht="19.5" customHeight="1">
      <c r="A483" s="4">
        <v>481</v>
      </c>
      <c r="B483" s="4" t="str">
        <f>"尹春福"</f>
        <v>尹春福</v>
      </c>
      <c r="C483" s="4" t="s">
        <v>469</v>
      </c>
      <c r="D483" s="4" t="s">
        <v>466</v>
      </c>
    </row>
    <row r="484" spans="1:4" ht="19.5" customHeight="1">
      <c r="A484" s="4">
        <v>482</v>
      </c>
      <c r="B484" s="4" t="str">
        <f>"朱夏敏"</f>
        <v>朱夏敏</v>
      </c>
      <c r="C484" s="4" t="s">
        <v>464</v>
      </c>
      <c r="D484" s="4" t="s">
        <v>466</v>
      </c>
    </row>
    <row r="485" spans="1:4" ht="19.5" customHeight="1">
      <c r="A485" s="4">
        <v>483</v>
      </c>
      <c r="B485" s="4" t="str">
        <f>"符史忠"</f>
        <v>符史忠</v>
      </c>
      <c r="C485" s="4" t="s">
        <v>470</v>
      </c>
      <c r="D485" s="4" t="s">
        <v>466</v>
      </c>
    </row>
    <row r="486" spans="1:4" ht="19.5" customHeight="1">
      <c r="A486" s="4">
        <v>484</v>
      </c>
      <c r="B486" s="4" t="str">
        <f>"黎明明"</f>
        <v>黎明明</v>
      </c>
      <c r="C486" s="4" t="s">
        <v>471</v>
      </c>
      <c r="D486" s="4" t="s">
        <v>466</v>
      </c>
    </row>
    <row r="487" spans="1:4" ht="19.5" customHeight="1">
      <c r="A487" s="4">
        <v>485</v>
      </c>
      <c r="B487" s="4" t="str">
        <f>"谢绶阳"</f>
        <v>谢绶阳</v>
      </c>
      <c r="C487" s="4" t="s">
        <v>472</v>
      </c>
      <c r="D487" s="4" t="s">
        <v>466</v>
      </c>
    </row>
    <row r="488" spans="1:4" ht="19.5" customHeight="1">
      <c r="A488" s="4">
        <v>486</v>
      </c>
      <c r="B488" s="4" t="str">
        <f>"吴小波"</f>
        <v>吴小波</v>
      </c>
      <c r="C488" s="4" t="s">
        <v>473</v>
      </c>
      <c r="D488" s="4" t="s">
        <v>466</v>
      </c>
    </row>
    <row r="489" spans="1:4" ht="19.5" customHeight="1">
      <c r="A489" s="4">
        <v>487</v>
      </c>
      <c r="B489" s="4" t="str">
        <f>"符崇河"</f>
        <v>符崇河</v>
      </c>
      <c r="C489" s="4" t="s">
        <v>474</v>
      </c>
      <c r="D489" s="4" t="s">
        <v>466</v>
      </c>
    </row>
    <row r="490" spans="1:4" ht="19.5" customHeight="1">
      <c r="A490" s="4">
        <v>488</v>
      </c>
      <c r="B490" s="4" t="str">
        <f>"李爱民"</f>
        <v>李爱民</v>
      </c>
      <c r="C490" s="4" t="s">
        <v>475</v>
      </c>
      <c r="D490" s="4" t="s">
        <v>466</v>
      </c>
    </row>
    <row r="491" spans="1:4" ht="19.5" customHeight="1">
      <c r="A491" s="4">
        <v>489</v>
      </c>
      <c r="B491" s="4" t="str">
        <f>"林冠"</f>
        <v>林冠</v>
      </c>
      <c r="C491" s="4" t="s">
        <v>476</v>
      </c>
      <c r="D491" s="4" t="s">
        <v>466</v>
      </c>
    </row>
    <row r="492" spans="1:4" ht="19.5" customHeight="1">
      <c r="A492" s="4">
        <v>490</v>
      </c>
      <c r="B492" s="4" t="str">
        <f>"韩亮定"</f>
        <v>韩亮定</v>
      </c>
      <c r="C492" s="4" t="s">
        <v>299</v>
      </c>
      <c r="D492" s="4" t="s">
        <v>477</v>
      </c>
    </row>
    <row r="493" spans="1:4" ht="19.5" customHeight="1">
      <c r="A493" s="4">
        <v>491</v>
      </c>
      <c r="B493" s="4" t="str">
        <f>"谭君"</f>
        <v>谭君</v>
      </c>
      <c r="C493" s="4" t="s">
        <v>98</v>
      </c>
      <c r="D493" s="4" t="s">
        <v>477</v>
      </c>
    </row>
    <row r="494" spans="1:4" ht="19.5" customHeight="1">
      <c r="A494" s="4">
        <v>492</v>
      </c>
      <c r="B494" s="4" t="str">
        <f>"吴钟政"</f>
        <v>吴钟政</v>
      </c>
      <c r="C494" s="4" t="s">
        <v>310</v>
      </c>
      <c r="D494" s="4" t="s">
        <v>477</v>
      </c>
    </row>
    <row r="495" spans="1:4" ht="19.5" customHeight="1">
      <c r="A495" s="4">
        <v>493</v>
      </c>
      <c r="B495" s="4" t="str">
        <f>"刘瑾"</f>
        <v>刘瑾</v>
      </c>
      <c r="C495" s="4" t="s">
        <v>478</v>
      </c>
      <c r="D495" s="4" t="s">
        <v>477</v>
      </c>
    </row>
    <row r="496" spans="1:4" ht="19.5" customHeight="1">
      <c r="A496" s="4">
        <v>494</v>
      </c>
      <c r="B496" s="4" t="str">
        <f>"符梦雯"</f>
        <v>符梦雯</v>
      </c>
      <c r="C496" s="4" t="s">
        <v>479</v>
      </c>
      <c r="D496" s="4" t="s">
        <v>477</v>
      </c>
    </row>
    <row r="497" spans="1:4" ht="19.5" customHeight="1">
      <c r="A497" s="4">
        <v>495</v>
      </c>
      <c r="B497" s="4" t="str">
        <f>"唐春琼"</f>
        <v>唐春琼</v>
      </c>
      <c r="C497" s="4" t="s">
        <v>480</v>
      </c>
      <c r="D497" s="4" t="s">
        <v>477</v>
      </c>
    </row>
    <row r="498" spans="1:4" ht="19.5" customHeight="1">
      <c r="A498" s="4">
        <v>496</v>
      </c>
      <c r="B498" s="4" t="str">
        <f>"陈平治"</f>
        <v>陈平治</v>
      </c>
      <c r="C498" s="4" t="s">
        <v>481</v>
      </c>
      <c r="D498" s="4" t="s">
        <v>477</v>
      </c>
    </row>
    <row r="499" spans="1:4" ht="19.5" customHeight="1">
      <c r="A499" s="4">
        <v>497</v>
      </c>
      <c r="B499" s="4" t="str">
        <f>"莫寒雪"</f>
        <v>莫寒雪</v>
      </c>
      <c r="C499" s="4" t="s">
        <v>482</v>
      </c>
      <c r="D499" s="4" t="s">
        <v>477</v>
      </c>
    </row>
    <row r="500" spans="1:4" ht="19.5" customHeight="1">
      <c r="A500" s="4">
        <v>498</v>
      </c>
      <c r="B500" s="4" t="str">
        <f>"谢明桑"</f>
        <v>谢明桑</v>
      </c>
      <c r="C500" s="4" t="s">
        <v>483</v>
      </c>
      <c r="D500" s="4" t="s">
        <v>477</v>
      </c>
    </row>
    <row r="501" spans="1:4" ht="19.5" customHeight="1">
      <c r="A501" s="4">
        <v>499</v>
      </c>
      <c r="B501" s="4" t="str">
        <f>"王杏"</f>
        <v>王杏</v>
      </c>
      <c r="C501" s="4" t="s">
        <v>484</v>
      </c>
      <c r="D501" s="4" t="s">
        <v>477</v>
      </c>
    </row>
    <row r="502" spans="1:4" ht="19.5" customHeight="1">
      <c r="A502" s="4">
        <v>500</v>
      </c>
      <c r="B502" s="4" t="str">
        <f>"符蔡云"</f>
        <v>符蔡云</v>
      </c>
      <c r="C502" s="4" t="s">
        <v>485</v>
      </c>
      <c r="D502" s="4" t="s">
        <v>477</v>
      </c>
    </row>
    <row r="503" spans="1:4" ht="19.5" customHeight="1">
      <c r="A503" s="4">
        <v>501</v>
      </c>
      <c r="B503" s="4" t="str">
        <f>"李晓康"</f>
        <v>李晓康</v>
      </c>
      <c r="C503" s="4" t="s">
        <v>486</v>
      </c>
      <c r="D503" s="4" t="s">
        <v>477</v>
      </c>
    </row>
    <row r="504" spans="1:4" ht="19.5" customHeight="1">
      <c r="A504" s="4">
        <v>502</v>
      </c>
      <c r="B504" s="4" t="str">
        <f>"陈明强"</f>
        <v>陈明强</v>
      </c>
      <c r="C504" s="4" t="s">
        <v>487</v>
      </c>
      <c r="D504" s="4" t="s">
        <v>477</v>
      </c>
    </row>
    <row r="505" spans="1:4" ht="19.5" customHeight="1">
      <c r="A505" s="4">
        <v>503</v>
      </c>
      <c r="B505" s="4" t="str">
        <f>"陈照"</f>
        <v>陈照</v>
      </c>
      <c r="C505" s="4" t="s">
        <v>488</v>
      </c>
      <c r="D505" s="4" t="s">
        <v>477</v>
      </c>
    </row>
    <row r="506" spans="1:4" ht="19.5" customHeight="1">
      <c r="A506" s="4">
        <v>504</v>
      </c>
      <c r="B506" s="4" t="str">
        <f>"郭佳鑫"</f>
        <v>郭佳鑫</v>
      </c>
      <c r="C506" s="4" t="s">
        <v>489</v>
      </c>
      <c r="D506" s="4" t="s">
        <v>477</v>
      </c>
    </row>
    <row r="507" spans="1:4" ht="19.5" customHeight="1">
      <c r="A507" s="4">
        <v>505</v>
      </c>
      <c r="B507" s="4" t="str">
        <f>"张慧珍"</f>
        <v>张慧珍</v>
      </c>
      <c r="C507" s="4" t="s">
        <v>490</v>
      </c>
      <c r="D507" s="4" t="s">
        <v>477</v>
      </c>
    </row>
    <row r="508" spans="1:4" ht="19.5" customHeight="1">
      <c r="A508" s="4">
        <v>506</v>
      </c>
      <c r="B508" s="4" t="str">
        <f>"郑学妍"</f>
        <v>郑学妍</v>
      </c>
      <c r="C508" s="4" t="s">
        <v>491</v>
      </c>
      <c r="D508" s="4" t="s">
        <v>477</v>
      </c>
    </row>
    <row r="509" spans="1:4" ht="19.5" customHeight="1">
      <c r="A509" s="4">
        <v>507</v>
      </c>
      <c r="B509" s="4" t="str">
        <f>"王晓妹"</f>
        <v>王晓妹</v>
      </c>
      <c r="C509" s="4" t="s">
        <v>492</v>
      </c>
      <c r="D509" s="4" t="s">
        <v>477</v>
      </c>
    </row>
    <row r="510" spans="1:4" ht="19.5" customHeight="1">
      <c r="A510" s="4">
        <v>508</v>
      </c>
      <c r="B510" s="4" t="str">
        <f>"杨端鸿"</f>
        <v>杨端鸿</v>
      </c>
      <c r="C510" s="4" t="s">
        <v>493</v>
      </c>
      <c r="D510" s="4" t="s">
        <v>477</v>
      </c>
    </row>
    <row r="511" spans="1:4" ht="19.5" customHeight="1">
      <c r="A511" s="4">
        <v>509</v>
      </c>
      <c r="B511" s="4" t="str">
        <f>"陈琼林"</f>
        <v>陈琼林</v>
      </c>
      <c r="C511" s="4" t="s">
        <v>494</v>
      </c>
      <c r="D511" s="4" t="s">
        <v>477</v>
      </c>
    </row>
    <row r="512" spans="1:4" ht="19.5" customHeight="1">
      <c r="A512" s="4">
        <v>510</v>
      </c>
      <c r="B512" s="4" t="str">
        <f>"李紫菱"</f>
        <v>李紫菱</v>
      </c>
      <c r="C512" s="4" t="s">
        <v>19</v>
      </c>
      <c r="D512" s="4" t="s">
        <v>477</v>
      </c>
    </row>
    <row r="513" spans="1:4" ht="19.5" customHeight="1">
      <c r="A513" s="4">
        <v>511</v>
      </c>
      <c r="B513" s="4" t="str">
        <f>"何彩菊"</f>
        <v>何彩菊</v>
      </c>
      <c r="C513" s="4" t="s">
        <v>495</v>
      </c>
      <c r="D513" s="4" t="s">
        <v>477</v>
      </c>
    </row>
    <row r="514" spans="1:4" ht="19.5" customHeight="1">
      <c r="A514" s="4">
        <v>512</v>
      </c>
      <c r="B514" s="4" t="str">
        <f>"吴秀君"</f>
        <v>吴秀君</v>
      </c>
      <c r="C514" s="4" t="s">
        <v>496</v>
      </c>
      <c r="D514" s="4" t="s">
        <v>477</v>
      </c>
    </row>
    <row r="515" spans="1:4" ht="19.5" customHeight="1">
      <c r="A515" s="4">
        <v>513</v>
      </c>
      <c r="B515" s="4" t="str">
        <f>"林丹"</f>
        <v>林丹</v>
      </c>
      <c r="C515" s="4" t="s">
        <v>497</v>
      </c>
      <c r="D515" s="4" t="s">
        <v>477</v>
      </c>
    </row>
    <row r="516" spans="1:4" ht="19.5" customHeight="1">
      <c r="A516" s="4">
        <v>514</v>
      </c>
      <c r="B516" s="4" t="str">
        <f>"王钰涵"</f>
        <v>王钰涵</v>
      </c>
      <c r="C516" s="4" t="s">
        <v>498</v>
      </c>
      <c r="D516" s="4" t="s">
        <v>477</v>
      </c>
    </row>
    <row r="517" spans="1:4" ht="19.5" customHeight="1">
      <c r="A517" s="4">
        <v>515</v>
      </c>
      <c r="B517" s="4" t="str">
        <f>"郑燕"</f>
        <v>郑燕</v>
      </c>
      <c r="C517" s="4" t="s">
        <v>499</v>
      </c>
      <c r="D517" s="4" t="s">
        <v>477</v>
      </c>
    </row>
    <row r="518" spans="1:4" ht="19.5" customHeight="1">
      <c r="A518" s="4">
        <v>516</v>
      </c>
      <c r="B518" s="4" t="str">
        <f>"麦燕芳"</f>
        <v>麦燕芳</v>
      </c>
      <c r="C518" s="4" t="s">
        <v>500</v>
      </c>
      <c r="D518" s="4" t="s">
        <v>477</v>
      </c>
    </row>
    <row r="519" spans="1:4" ht="19.5" customHeight="1">
      <c r="A519" s="4">
        <v>517</v>
      </c>
      <c r="B519" s="4" t="str">
        <f>"岑运楠"</f>
        <v>岑运楠</v>
      </c>
      <c r="C519" s="4" t="s">
        <v>501</v>
      </c>
      <c r="D519" s="4" t="s">
        <v>477</v>
      </c>
    </row>
    <row r="520" spans="1:4" ht="19.5" customHeight="1">
      <c r="A520" s="4">
        <v>518</v>
      </c>
      <c r="B520" s="4" t="str">
        <f>"吴淑森"</f>
        <v>吴淑森</v>
      </c>
      <c r="C520" s="4" t="s">
        <v>502</v>
      </c>
      <c r="D520" s="4" t="s">
        <v>477</v>
      </c>
    </row>
    <row r="521" spans="1:4" ht="19.5" customHeight="1">
      <c r="A521" s="4">
        <v>519</v>
      </c>
      <c r="B521" s="4" t="str">
        <f>"曹露"</f>
        <v>曹露</v>
      </c>
      <c r="C521" s="4" t="s">
        <v>503</v>
      </c>
      <c r="D521" s="4" t="s">
        <v>477</v>
      </c>
    </row>
    <row r="522" spans="1:4" ht="19.5" customHeight="1">
      <c r="A522" s="4">
        <v>520</v>
      </c>
      <c r="B522" s="4" t="str">
        <f>"符群青"</f>
        <v>符群青</v>
      </c>
      <c r="C522" s="4" t="s">
        <v>504</v>
      </c>
      <c r="D522" s="4" t="s">
        <v>477</v>
      </c>
    </row>
    <row r="523" spans="1:4" ht="19.5" customHeight="1">
      <c r="A523" s="4">
        <v>521</v>
      </c>
      <c r="B523" s="4" t="str">
        <f>"张利科"</f>
        <v>张利科</v>
      </c>
      <c r="C523" s="4" t="s">
        <v>505</v>
      </c>
      <c r="D523" s="4" t="s">
        <v>477</v>
      </c>
    </row>
    <row r="524" spans="1:4" ht="19.5" customHeight="1">
      <c r="A524" s="4">
        <v>522</v>
      </c>
      <c r="B524" s="4" t="str">
        <f>"谢邦强"</f>
        <v>谢邦强</v>
      </c>
      <c r="C524" s="4" t="s">
        <v>506</v>
      </c>
      <c r="D524" s="4" t="s">
        <v>477</v>
      </c>
    </row>
    <row r="525" spans="1:4" ht="19.5" customHeight="1">
      <c r="A525" s="4">
        <v>523</v>
      </c>
      <c r="B525" s="4" t="str">
        <f>"袁翔宇"</f>
        <v>袁翔宇</v>
      </c>
      <c r="C525" s="4" t="s">
        <v>507</v>
      </c>
      <c r="D525" s="4" t="s">
        <v>477</v>
      </c>
    </row>
    <row r="526" spans="1:4" ht="19.5" customHeight="1">
      <c r="A526" s="4">
        <v>524</v>
      </c>
      <c r="B526" s="4" t="str">
        <f>"曾蕊"</f>
        <v>曾蕊</v>
      </c>
      <c r="C526" s="4" t="s">
        <v>508</v>
      </c>
      <c r="D526" s="4" t="s">
        <v>477</v>
      </c>
    </row>
    <row r="527" spans="1:4" ht="19.5" customHeight="1">
      <c r="A527" s="4">
        <v>525</v>
      </c>
      <c r="B527" s="4" t="str">
        <f>"梁海萍"</f>
        <v>梁海萍</v>
      </c>
      <c r="C527" s="4" t="s">
        <v>509</v>
      </c>
      <c r="D527" s="4" t="s">
        <v>477</v>
      </c>
    </row>
    <row r="528" spans="1:4" ht="19.5" customHeight="1">
      <c r="A528" s="4">
        <v>526</v>
      </c>
      <c r="B528" s="4" t="str">
        <f>"王春香"</f>
        <v>王春香</v>
      </c>
      <c r="C528" s="4" t="s">
        <v>510</v>
      </c>
      <c r="D528" s="4" t="s">
        <v>477</v>
      </c>
    </row>
    <row r="529" spans="1:4" ht="19.5" customHeight="1">
      <c r="A529" s="4">
        <v>527</v>
      </c>
      <c r="B529" s="4" t="str">
        <f>"符海燕"</f>
        <v>符海燕</v>
      </c>
      <c r="C529" s="4" t="s">
        <v>511</v>
      </c>
      <c r="D529" s="4" t="s">
        <v>477</v>
      </c>
    </row>
    <row r="530" spans="1:4" ht="19.5" customHeight="1">
      <c r="A530" s="4">
        <v>528</v>
      </c>
      <c r="B530" s="4" t="str">
        <f>"吴芳婉"</f>
        <v>吴芳婉</v>
      </c>
      <c r="C530" s="4" t="s">
        <v>512</v>
      </c>
      <c r="D530" s="4" t="s">
        <v>477</v>
      </c>
    </row>
    <row r="531" spans="1:4" ht="19.5" customHeight="1">
      <c r="A531" s="4">
        <v>529</v>
      </c>
      <c r="B531" s="4" t="str">
        <f>"陈佳豪"</f>
        <v>陈佳豪</v>
      </c>
      <c r="C531" s="4" t="s">
        <v>513</v>
      </c>
      <c r="D531" s="4" t="s">
        <v>477</v>
      </c>
    </row>
    <row r="532" spans="1:4" ht="19.5" customHeight="1">
      <c r="A532" s="4">
        <v>530</v>
      </c>
      <c r="B532" s="4" t="str">
        <f>"黎汉鑫"</f>
        <v>黎汉鑫</v>
      </c>
      <c r="C532" s="4" t="s">
        <v>514</v>
      </c>
      <c r="D532" s="4" t="s">
        <v>477</v>
      </c>
    </row>
    <row r="533" spans="1:4" ht="19.5" customHeight="1">
      <c r="A533" s="4">
        <v>531</v>
      </c>
      <c r="B533" s="4" t="str">
        <f>"卢启学"</f>
        <v>卢启学</v>
      </c>
      <c r="C533" s="4" t="s">
        <v>515</v>
      </c>
      <c r="D533" s="4" t="s">
        <v>477</v>
      </c>
    </row>
    <row r="534" spans="1:4" ht="19.5" customHeight="1">
      <c r="A534" s="4">
        <v>532</v>
      </c>
      <c r="B534" s="4" t="str">
        <f>"王宗祥"</f>
        <v>王宗祥</v>
      </c>
      <c r="C534" s="4" t="s">
        <v>516</v>
      </c>
      <c r="D534" s="4" t="s">
        <v>477</v>
      </c>
    </row>
    <row r="535" spans="1:4" ht="19.5" customHeight="1">
      <c r="A535" s="4">
        <v>533</v>
      </c>
      <c r="B535" s="4" t="str">
        <f>"符雪音"</f>
        <v>符雪音</v>
      </c>
      <c r="C535" s="4" t="s">
        <v>517</v>
      </c>
      <c r="D535" s="4" t="s">
        <v>477</v>
      </c>
    </row>
    <row r="536" spans="1:4" ht="19.5" customHeight="1">
      <c r="A536" s="4">
        <v>534</v>
      </c>
      <c r="B536" s="4" t="str">
        <f>"莫智献"</f>
        <v>莫智献</v>
      </c>
      <c r="C536" s="4" t="s">
        <v>518</v>
      </c>
      <c r="D536" s="4" t="s">
        <v>477</v>
      </c>
    </row>
    <row r="537" spans="1:4" ht="19.5" customHeight="1">
      <c r="A537" s="4">
        <v>535</v>
      </c>
      <c r="B537" s="4" t="str">
        <f>"王培佳"</f>
        <v>王培佳</v>
      </c>
      <c r="C537" s="4" t="s">
        <v>519</v>
      </c>
      <c r="D537" s="4" t="s">
        <v>477</v>
      </c>
    </row>
    <row r="538" spans="1:4" ht="19.5" customHeight="1">
      <c r="A538" s="4">
        <v>536</v>
      </c>
      <c r="B538" s="4" t="str">
        <f>"王树穗"</f>
        <v>王树穗</v>
      </c>
      <c r="C538" s="4" t="s">
        <v>361</v>
      </c>
      <c r="D538" s="4" t="s">
        <v>477</v>
      </c>
    </row>
    <row r="539" spans="1:4" ht="19.5" customHeight="1">
      <c r="A539" s="4">
        <v>537</v>
      </c>
      <c r="B539" s="4" t="str">
        <f>"孙勇康"</f>
        <v>孙勇康</v>
      </c>
      <c r="C539" s="4" t="s">
        <v>12</v>
      </c>
      <c r="D539" s="4" t="s">
        <v>477</v>
      </c>
    </row>
    <row r="540" spans="1:4" ht="19.5" customHeight="1">
      <c r="A540" s="4">
        <v>538</v>
      </c>
      <c r="B540" s="4" t="str">
        <f>"何精妃"</f>
        <v>何精妃</v>
      </c>
      <c r="C540" s="4" t="s">
        <v>520</v>
      </c>
      <c r="D540" s="4" t="s">
        <v>477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2020-12-02T02:52:37Z</dcterms:created>
  <dcterms:modified xsi:type="dcterms:W3CDTF">2020-12-02T06:50:32Z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