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附件1" sheetId="34" r:id="rId1"/>
    <sheet name="附件2新兴" sheetId="33" r:id="rId2"/>
    <sheet name="附件3屯城" sheetId="25" r:id="rId3"/>
    <sheet name="附件4西昌" sheetId="21" r:id="rId4"/>
    <sheet name="附件5坡心" sheetId="23" r:id="rId5"/>
    <sheet name="附件6南坤" sheetId="20" r:id="rId6"/>
    <sheet name="附件7南吕" sheetId="19" r:id="rId7"/>
    <sheet name="附件8枫木" sheetId="24" r:id="rId8"/>
    <sheet name="附件9乌坡" sheetId="22" r:id="rId9"/>
    <sheet name="附件10发改" sheetId="26" r:id="rId10"/>
    <sheet name="附件11民族" sheetId="27" r:id="rId11"/>
    <sheet name="附件12水务" sheetId="28" r:id="rId12"/>
    <sheet name="附件13农业" sheetId="36" r:id="rId13"/>
    <sheet name="Sheet1" sheetId="37" r:id="rId14"/>
  </sheets>
  <definedNames>
    <definedName name="_xlnm._FilterDatabase" localSheetId="1" hidden="1">附件2新兴!$A$1:$M$102</definedName>
    <definedName name="_xlnm._FilterDatabase" localSheetId="3" hidden="1">附件4西昌!$A$1:$M$33</definedName>
    <definedName name="_xlnm._FilterDatabase" localSheetId="4" hidden="1">附件5坡心!$A$1:$XEH$37</definedName>
    <definedName name="_xlnm._FilterDatabase" localSheetId="5" hidden="1">附件6南坤!$A$1:$XCI$56</definedName>
    <definedName name="_xlnm._FilterDatabase" localSheetId="6" hidden="1">附件7南吕!$A$1:$M$53</definedName>
    <definedName name="_xlnm._FilterDatabase" localSheetId="7" hidden="1">附件8枫木!$A$1:$M$48</definedName>
    <definedName name="_xlnm._FilterDatabase" localSheetId="8" hidden="1">附件9乌坡!$A$1:$M$72</definedName>
    <definedName name="_xlnm._FilterDatabase" localSheetId="10" hidden="1">附件11民族!$A$1:$XES$32</definedName>
    <definedName name="_xlnm._FilterDatabase" localSheetId="11" hidden="1">附件12水务!$A$1:$M$18</definedName>
    <definedName name="_xlnm._FilterDatabase" localSheetId="2" hidden="1">附件3屯城!$A$5:$M$58</definedName>
    <definedName name="_xlnm.Print_Titles" localSheetId="0">附件1!$3:$6</definedName>
    <definedName name="_xlnm.Print_Titles" localSheetId="1">附件2新兴!$4:$6</definedName>
    <definedName name="_xlnm.Print_Titles" localSheetId="2">附件3屯城!$4:$6</definedName>
    <definedName name="_xlnm.Print_Titles" localSheetId="3">附件4西昌!$4:$6</definedName>
    <definedName name="_xlnm.Print_Titles" localSheetId="4">附件5坡心!$4:$6</definedName>
    <definedName name="_xlnm.Print_Area" localSheetId="4">附件5坡心!$A$2:$M$37</definedName>
    <definedName name="_xlnm.Print_Area" localSheetId="5">附件6南坤!$A$1:$M$56</definedName>
    <definedName name="_xlnm.Print_Titles" localSheetId="5">附件6南坤!$4:$5</definedName>
    <definedName name="_xlnm.Print_Titles" localSheetId="6">附件7南吕!$4:$5</definedName>
    <definedName name="_xlnm.Print_Titles" localSheetId="7">附件8枫木!$4:$5</definedName>
    <definedName name="_xlnm.Print_Titles" localSheetId="8">附件9乌坡!$4:$5</definedName>
    <definedName name="_xlnm.Print_Area" localSheetId="9">附件10发改!$A$1:$M$11</definedName>
    <definedName name="_xlnm.Print_Area" localSheetId="10">附件11民族!$A$1:$M$32</definedName>
    <definedName name="_xlnm.Print_Titles" localSheetId="10">附件11民族!$4:$5</definedName>
    <definedName name="_xlnm.Print_Titles" localSheetId="11">附件12水务!$4:$5</definedName>
  </definedNames>
  <calcPr calcId="144525"/>
</workbook>
</file>

<file path=xl/sharedStrings.xml><?xml version="1.0" encoding="utf-8"?>
<sst xmlns="http://schemas.openxmlformats.org/spreadsheetml/2006/main" count="3006" uniqueCount="953">
  <si>
    <t>附件1</t>
  </si>
  <si>
    <t>屯昌县2022年财政衔接推进乡村振兴补助资金项目调整安排表</t>
  </si>
  <si>
    <t>序号</t>
  </si>
  <si>
    <t>资金投向</t>
  </si>
  <si>
    <t>资金需求计划（万元）</t>
  </si>
  <si>
    <t>项目资金安排数（万元）</t>
  </si>
  <si>
    <t>实施单位</t>
  </si>
  <si>
    <t>备注</t>
  </si>
  <si>
    <t>项目内容</t>
  </si>
  <si>
    <t>补助标准</t>
  </si>
  <si>
    <t>项目资金</t>
  </si>
  <si>
    <t>小计</t>
  </si>
  <si>
    <t>中央资金</t>
  </si>
  <si>
    <t>资金文号</t>
  </si>
  <si>
    <t>省级资金</t>
  </si>
  <si>
    <t>县级资金</t>
  </si>
  <si>
    <t>合  计</t>
  </si>
  <si>
    <t>-</t>
  </si>
  <si>
    <t>————</t>
  </si>
  <si>
    <t>一</t>
  </si>
  <si>
    <t>农村产业发展类项目</t>
  </si>
  <si>
    <t>95个到村产业项目</t>
  </si>
  <si>
    <t>各镇村集体经济项目</t>
  </si>
  <si>
    <t>按项目预算及资金需求</t>
  </si>
  <si>
    <t>琼财农〔2021〕931号4624万元
琼财农〔2022〕235号290万元</t>
  </si>
  <si>
    <t>琼财农〔2021〕1056号2375万元
琼财农〔2022〕297 号14万元</t>
  </si>
  <si>
    <t>各镇政府</t>
  </si>
  <si>
    <t>附件2-9</t>
  </si>
  <si>
    <t>16个到户产业项目</t>
  </si>
  <si>
    <t>产业发展补助、自主发展产业经营奖励</t>
  </si>
  <si>
    <t>按相关政策标准执行</t>
  </si>
  <si>
    <t>琼财农〔2021〕931号</t>
  </si>
  <si>
    <t>4个基地（乌坡基地、坡心基地、洪涛坡基地、新兴洁坡基地）</t>
  </si>
  <si>
    <t>金椰子产业扶贫一期基地配套基础设施建设项目</t>
  </si>
  <si>
    <t>按农业农村局测算标准</t>
  </si>
  <si>
    <t>县农业农村局</t>
  </si>
  <si>
    <t>续建项目</t>
  </si>
  <si>
    <t>二</t>
  </si>
  <si>
    <t>农村基础设施类项目</t>
  </si>
  <si>
    <t>往年基础设施项目</t>
  </si>
  <si>
    <t>往年166个基础设施项目尾款</t>
  </si>
  <si>
    <t>项目审核价及已拨付资金</t>
  </si>
  <si>
    <t>琼财农〔2021〕1056号</t>
  </si>
  <si>
    <t>各镇政府、县民族事务局、县水务事务中心</t>
  </si>
  <si>
    <t>附件2-12</t>
  </si>
  <si>
    <t>2022年各镇基础设施建设项目</t>
  </si>
  <si>
    <t>2022年105个基础设施项目</t>
  </si>
  <si>
    <t>项目预算及结算</t>
  </si>
  <si>
    <t>琼财农〔2021〕1056号1364.267853万元
琼财农〔2022〕297号484万元</t>
  </si>
  <si>
    <t>2022年以工代赈基础设施建设项目</t>
  </si>
  <si>
    <t>2个基础设施项目</t>
  </si>
  <si>
    <t>琼财农〔2021〕1056号233万元
琼财农〔2022〕297 号32万元
[2020]1102号3.166445万元</t>
  </si>
  <si>
    <t>县发改委</t>
  </si>
  <si>
    <t>附件10</t>
  </si>
  <si>
    <t>2022年少数民族村基础设施建设项目</t>
  </si>
  <si>
    <t>9个基础设施项目</t>
  </si>
  <si>
    <t>琼财农〔2021〕931号197万元
琼财农〔2022〕235号26万元
琼财农［2021］207号0.042万</t>
  </si>
  <si>
    <t>琼财农〔2021〕1056号
琼财农〔2022〕297 号11万元</t>
  </si>
  <si>
    <t>县民族事务局</t>
  </si>
  <si>
    <t>附件11</t>
  </si>
  <si>
    <t>2022年饮水工程建设项目</t>
  </si>
  <si>
    <t>2个村委会2个饮水工程项目</t>
  </si>
  <si>
    <t>县水务事务中心</t>
  </si>
  <si>
    <t>附件12</t>
  </si>
  <si>
    <t>项目前期工作经费</t>
  </si>
  <si>
    <t>8个镇、4个行业部门项目前期工作经费（含往年项目）</t>
  </si>
  <si>
    <t>各镇政府、县发改委、县民族事务局、县水务事务中心</t>
  </si>
  <si>
    <t>三</t>
  </si>
  <si>
    <t>“三保障”类项目</t>
  </si>
  <si>
    <t>“雨露计划”补助</t>
  </si>
  <si>
    <t>发放缴建档立卡脱贫户及监测对象2022年中职教育学生雨露计划资助金</t>
  </si>
  <si>
    <t>3500元/年/人</t>
  </si>
  <si>
    <t>县乡村振兴局</t>
  </si>
  <si>
    <t>含往年补发</t>
  </si>
  <si>
    <t>致富带头人培训费项目</t>
  </si>
  <si>
    <t>开展人致富带头人培训</t>
  </si>
  <si>
    <t>410元/人</t>
  </si>
  <si>
    <t>务工人员务工奖补和一次性交通补贴项目</t>
  </si>
  <si>
    <t>按县相关政策方案标准执行</t>
  </si>
  <si>
    <t>县劳动就业服务中心</t>
  </si>
  <si>
    <t>附件2</t>
  </si>
  <si>
    <t>屯昌县新兴镇2022年财政衔接推进乡村振兴补助资金项目计划安排表</t>
  </si>
  <si>
    <t>单位：万元</t>
  </si>
  <si>
    <t>项目所在地</t>
  </si>
  <si>
    <t>项目名称</t>
  </si>
  <si>
    <t>项目资金（估算、合同价、结算审核价）</t>
  </si>
  <si>
    <t>往年支出资金</t>
  </si>
  <si>
    <t>2022年安排资金</t>
  </si>
  <si>
    <t>小  计</t>
  </si>
  <si>
    <t>合 计</t>
  </si>
  <si>
    <t>2022年到村产业项目资金安排</t>
  </si>
  <si>
    <t>新兴居委会</t>
  </si>
  <si>
    <t>新兴居委会油茶种植项目</t>
  </si>
  <si>
    <t>种植油茶</t>
  </si>
  <si>
    <t>脱贫村</t>
  </si>
  <si>
    <t>沙田村委会</t>
  </si>
  <si>
    <t>沙田村委会沉香种植项目</t>
  </si>
  <si>
    <t>种植沉香</t>
  </si>
  <si>
    <t>下屯村委会</t>
  </si>
  <si>
    <t>下屯村委会油茶种植项目</t>
  </si>
  <si>
    <t>油茶种植</t>
  </si>
  <si>
    <t>兴诗村委会</t>
  </si>
  <si>
    <t>兴诗村委会油茶种植项目</t>
  </si>
  <si>
    <t>蕴沃村委会</t>
  </si>
  <si>
    <t>蕴沃村委会油茶种植项目</t>
  </si>
  <si>
    <t>土锡村委会</t>
  </si>
  <si>
    <t>土锡村委会油茶种植项目</t>
  </si>
  <si>
    <t>非脱贫村</t>
  </si>
  <si>
    <t>洁坡村委会</t>
  </si>
  <si>
    <t>洁坡村委会沉香种植项目</t>
  </si>
  <si>
    <t>下园村委会</t>
  </si>
  <si>
    <t>下园村委会沉香种植项目</t>
  </si>
  <si>
    <t>南岐村委会</t>
  </si>
  <si>
    <t>南岐村委会沉香种植项目</t>
  </si>
  <si>
    <t>2022年到户产业项目</t>
  </si>
  <si>
    <t>新兴镇</t>
  </si>
  <si>
    <t>产业发展补助</t>
  </si>
  <si>
    <t>橡胶种植、养牛、养猪、化肥等</t>
  </si>
  <si>
    <t>自主发展产业经营奖励</t>
  </si>
  <si>
    <t>发放生产经营性纯收入超4000元奖补</t>
  </si>
  <si>
    <t>2022年基础设施项目资金安排</t>
  </si>
  <si>
    <t>科甲岭道路硬化</t>
  </si>
  <si>
    <t>道路硬化130米</t>
  </si>
  <si>
    <t>东四挡土墙</t>
  </si>
  <si>
    <t>挡土墙98米</t>
  </si>
  <si>
    <t>南门村挡土墙</t>
  </si>
  <si>
    <t>挡土墙471米</t>
  </si>
  <si>
    <t>上堂挡土墙</t>
  </si>
  <si>
    <t>200米</t>
  </si>
  <si>
    <t>东二挡土墙</t>
  </si>
  <si>
    <t>150米</t>
  </si>
  <si>
    <t>南门道路硬化</t>
  </si>
  <si>
    <t>300米</t>
  </si>
  <si>
    <t>下屯村委会旋风虎木质环保道路工程</t>
  </si>
  <si>
    <t>新建木质环保道路 485m</t>
  </si>
  <si>
    <t>红石坡挡土墙</t>
  </si>
  <si>
    <t>挡土墙300米</t>
  </si>
  <si>
    <t>足园挡土墙</t>
  </si>
  <si>
    <t>挡土墙200米</t>
  </si>
  <si>
    <t>土尾岭大排水沟</t>
  </si>
  <si>
    <t>排水沟152米</t>
  </si>
  <si>
    <t>南旧岭生产路</t>
  </si>
  <si>
    <t>道路硬化700米</t>
  </si>
  <si>
    <t>兴诗村委会刘岭仔村路面硬化工程</t>
  </si>
  <si>
    <t>新建混凝土路面扩宽硬化 1600m、沿电线及电缆杆迁移
（含电线拆、迁移、安装及电缆杆拔、迁移、安装费用）。</t>
  </si>
  <si>
    <t>兴诗村委会西排坡村路面硬化工程</t>
  </si>
  <si>
    <t>新建混凝土路面扩宽硬化 800m、沿电线及电缆杆迁移（含
电线拆、迁移、安装及电缆杆拔、迁移、安装费用）。</t>
  </si>
  <si>
    <t>圆坡村道路硬化</t>
  </si>
  <si>
    <t>混凝土道路硬化160m、
排水沟 160m</t>
  </si>
  <si>
    <t>新雄村委会</t>
  </si>
  <si>
    <t>新雄村委会坡长坡村路巷及排水沟硬化</t>
  </si>
  <si>
    <t>路巷1500m2
排水沟1500m</t>
  </si>
  <si>
    <t>新雄村委会百合村路巷及排水沟硬化</t>
  </si>
  <si>
    <t>路巷2000m2
排水沟1500m</t>
  </si>
  <si>
    <t>新雄村委会黄土岭村路巷及排水沟硬化</t>
  </si>
  <si>
    <t>路巷1800m2
排水沟1200m</t>
  </si>
  <si>
    <t>新雄村委会荔枝仔村路巷及排水沟硬化</t>
  </si>
  <si>
    <t>路巷450M2
排水沟270M</t>
  </si>
  <si>
    <t>往年基础设施项目资金安排</t>
  </si>
  <si>
    <t>兴诗坡路巷</t>
  </si>
  <si>
    <t>路巷硬化1000米</t>
  </si>
  <si>
    <t>甘枣村路巷</t>
  </si>
  <si>
    <t>大唐坡路巷</t>
  </si>
  <si>
    <t>路巷硬化1075米</t>
  </si>
  <si>
    <t>大唐坡排水沟</t>
  </si>
  <si>
    <t>0.4米*0.4米排水沟175米</t>
  </si>
  <si>
    <t>甘枣村排水沟</t>
  </si>
  <si>
    <t>排水沟100米</t>
  </si>
  <si>
    <t>刘岭仔入村路</t>
  </si>
  <si>
    <t>入村路30米</t>
  </si>
  <si>
    <t>兴诗坡入村路</t>
  </si>
  <si>
    <t>甘枣村挡土墙</t>
  </si>
  <si>
    <t>1.5米高挡墙70米</t>
  </si>
  <si>
    <t>大唐坡挡土墙</t>
  </si>
  <si>
    <t>1.5米高挡墙175米</t>
  </si>
  <si>
    <t>西排坡入村路</t>
  </si>
  <si>
    <t>入村路60米</t>
  </si>
  <si>
    <t>刘岭仔路巷</t>
  </si>
  <si>
    <t>路巷硬化800米</t>
  </si>
  <si>
    <t>刘岭仔挡土墙</t>
  </si>
  <si>
    <t>1.5米高挡墙80米</t>
  </si>
  <si>
    <t>兴诗坡挡土墙</t>
  </si>
  <si>
    <t>2020年新兴镇兴诗村委会刘岭仔路巷硬化工程</t>
  </si>
  <si>
    <t>路巷硬化800平方米</t>
  </si>
  <si>
    <t>2020年新兴镇兴诗村委会大塘坡路巷及排水沟硬化工程</t>
  </si>
  <si>
    <t>路巷及排水沟硬化1000米</t>
  </si>
  <si>
    <t>2020年新兴镇兴诗村委会大塘坡村内道路硬化工程</t>
  </si>
  <si>
    <t>路面硬化35米</t>
  </si>
  <si>
    <t>2020年新兴镇沙田村委会文曲村路巷及排水沟硬化工程</t>
  </si>
  <si>
    <t>路巷300平方米排水沟硬化200米</t>
  </si>
  <si>
    <t>2020年新兴镇沙田村委会文曲村环村路硬化配套工程</t>
  </si>
  <si>
    <t>路面硬化340米，道路挡土墙60米</t>
  </si>
  <si>
    <t>足园一大排水沟</t>
  </si>
  <si>
    <t>坡陈路巷硬化及排水沟</t>
  </si>
  <si>
    <t>坡陈村挡土墙</t>
  </si>
  <si>
    <t>100米</t>
  </si>
  <si>
    <t>加太坡路巷硬化及排水沟</t>
  </si>
  <si>
    <t>牛斗园路巷硬化排污</t>
  </si>
  <si>
    <t>沙田园路巷硬化</t>
  </si>
  <si>
    <t>路巷200米</t>
  </si>
  <si>
    <t>文曲路巷硬化及排水沟</t>
  </si>
  <si>
    <t>150米·</t>
  </si>
  <si>
    <t>红石坡路巷排水</t>
  </si>
  <si>
    <t>路巷硬化200米</t>
  </si>
  <si>
    <t>南旧岭路</t>
  </si>
  <si>
    <t>道路硬化377米</t>
  </si>
  <si>
    <t>坡陈环村入村路</t>
  </si>
  <si>
    <t>道路硬化160米</t>
  </si>
  <si>
    <t>坡田园入村路</t>
  </si>
  <si>
    <t>仿古路80米</t>
  </si>
  <si>
    <t>沙田园环村路硬化</t>
  </si>
  <si>
    <t>道路硬化80米</t>
  </si>
  <si>
    <t>坡塘环村路</t>
  </si>
  <si>
    <t>道路硬化50米</t>
  </si>
  <si>
    <t>坡塘村挡土墙</t>
  </si>
  <si>
    <t>挡土墙50米</t>
  </si>
  <si>
    <t>2020年新兴镇新兴居委会车踏村路巷及排水沟硬化工程</t>
  </si>
  <si>
    <t>路巷硬化1500平方米、排水沟硬化1000米</t>
  </si>
  <si>
    <t>2020年新兴镇新兴居委会新兴墟剪刀路硬化工程</t>
  </si>
  <si>
    <t>路面硬化30米</t>
  </si>
  <si>
    <t>大路坡村排水沟</t>
  </si>
  <si>
    <t>排水沟1500米</t>
  </si>
  <si>
    <t>大路坡村路巷</t>
  </si>
  <si>
    <t>路巷硬化2000平方米</t>
  </si>
  <si>
    <t>沃内村挡土墙</t>
  </si>
  <si>
    <t>挡土墙284米</t>
  </si>
  <si>
    <t>面前坡村道路硬化</t>
  </si>
  <si>
    <t>道路硬化950米</t>
  </si>
  <si>
    <t>2020年新兴镇蕴沃村委会长冲村路巷及排水沟硬化工程</t>
  </si>
  <si>
    <t>路巷硬化1300平方米、路巷排水沟700米，0.4*0.4排水沟200米</t>
  </si>
  <si>
    <t>中街村排水沟</t>
  </si>
  <si>
    <t>排水沟127米</t>
  </si>
  <si>
    <t>中间坡排水沟</t>
  </si>
  <si>
    <t>排水沟500米</t>
  </si>
  <si>
    <t>科一排水沟</t>
  </si>
  <si>
    <t>600米</t>
  </si>
  <si>
    <t>东二路巷</t>
  </si>
  <si>
    <t>南门路巷</t>
  </si>
  <si>
    <t>500米</t>
  </si>
  <si>
    <t>东四污水沟盖面</t>
  </si>
  <si>
    <t>东四排水沟</t>
  </si>
  <si>
    <t>70米</t>
  </si>
  <si>
    <t>上堂村道路硬化</t>
  </si>
  <si>
    <t>道路硬化84米</t>
  </si>
  <si>
    <t>中街村道路硬化</t>
  </si>
  <si>
    <t>道路硬化64米</t>
  </si>
  <si>
    <t>中街村挡土墙</t>
  </si>
  <si>
    <t>挡土墙47米</t>
  </si>
  <si>
    <t>科甲岭挡土墙</t>
  </si>
  <si>
    <t>挡土墙26米</t>
  </si>
  <si>
    <t>东一挡土墙</t>
  </si>
  <si>
    <t>15米</t>
  </si>
  <si>
    <t>东二道路硬化</t>
  </si>
  <si>
    <t>160米</t>
  </si>
  <si>
    <t>博文村委会</t>
  </si>
  <si>
    <t>2020年新兴镇博文村委会三马陆路巷硬化工程</t>
  </si>
  <si>
    <t>路巷硬化1574平方米</t>
  </si>
  <si>
    <t>2020年新兴镇博文村委会三马陆村内道路硬化工程</t>
  </si>
  <si>
    <t>道路硬化400米</t>
  </si>
  <si>
    <t>洁坡村委会干昌坡路巷及排水沟硬化</t>
  </si>
  <si>
    <t>路巷300m2
排水沟220m</t>
  </si>
  <si>
    <t>洁坡村委会三官坡路巷及排水沟硬化</t>
  </si>
  <si>
    <t>路巷200m2
排水沟120m</t>
  </si>
  <si>
    <t>洁坡村委会长安坡村路巷及排水沟硬化</t>
  </si>
  <si>
    <t>路巷1200m2
排水沟500m</t>
  </si>
  <si>
    <t>洁坡村委会南门坡村路巷及排水沟硬化</t>
  </si>
  <si>
    <t>路巷2500m2
排水沟1000m</t>
  </si>
  <si>
    <t>洁坡村委会村内道路硬化</t>
  </si>
  <si>
    <t>3.50m宽路面170m</t>
  </si>
  <si>
    <t>百家村委会</t>
  </si>
  <si>
    <t>百家村委会园坡村路巷及排水沟硬化</t>
  </si>
  <si>
    <t>路巷3000m2
排水沟800m</t>
  </si>
  <si>
    <t>百家村委会百家村路巷及排水沟硬化</t>
  </si>
  <si>
    <t>路巷2400m2
排水沟1200m</t>
  </si>
  <si>
    <t>项目前期工作经费（含往年项目）</t>
  </si>
  <si>
    <t>附件3</t>
  </si>
  <si>
    <t>屯昌县屯城镇2022年财政衔接推进乡村振兴补助资金项目计划安排表</t>
  </si>
  <si>
    <t>小 计</t>
  </si>
  <si>
    <t>大长坡村委会</t>
  </si>
  <si>
    <t>大长坡村委会光伏项目</t>
  </si>
  <si>
    <t>光伏设备配套设施</t>
  </si>
  <si>
    <t>大洞村委会</t>
  </si>
  <si>
    <t>大洞村委会蛋鸡养殖</t>
  </si>
  <si>
    <t>养殖15万缕蛋鸡</t>
  </si>
  <si>
    <t>良史村委会</t>
  </si>
  <si>
    <t>良史村委会花卉苗圃种植</t>
  </si>
  <si>
    <t>与公司配套发展花卉苗圃种植</t>
  </si>
  <si>
    <t>光明村委会</t>
  </si>
  <si>
    <t>光明村委会花卉苗圃种植</t>
  </si>
  <si>
    <t>岳寨村委会</t>
  </si>
  <si>
    <t>岳寨村委会花卉苗圃种植</t>
  </si>
  <si>
    <t>屯新村委会</t>
  </si>
  <si>
    <t>屯新村委会花卉苗圃种植</t>
  </si>
  <si>
    <t>平坡村委会</t>
  </si>
  <si>
    <t>平坡村委会花卉苗圃种植</t>
  </si>
  <si>
    <t>三发村委会</t>
  </si>
  <si>
    <t>三发村委会花卉苗圃种植</t>
  </si>
  <si>
    <t>屯昌村委会</t>
  </si>
  <si>
    <t>屯昌村委会花卉苗圃种植</t>
  </si>
  <si>
    <t>海新村委会</t>
  </si>
  <si>
    <t>海新村委会香椿种植项目</t>
  </si>
  <si>
    <t>种苗和配套设施</t>
  </si>
  <si>
    <t>海军村委会</t>
  </si>
  <si>
    <t>海军村委会香椿种植项目</t>
  </si>
  <si>
    <t>加宝村委会</t>
  </si>
  <si>
    <t>加宝村委会光伏项目</t>
  </si>
  <si>
    <t>大东村委会</t>
  </si>
  <si>
    <t>大东村委会光伏项目</t>
  </si>
  <si>
    <t>水口村委会</t>
  </si>
  <si>
    <t>水口村委会光伏项目</t>
  </si>
  <si>
    <t>大石村委会</t>
  </si>
  <si>
    <t>大石村委会光伏项目</t>
  </si>
  <si>
    <t>大陆坡村委会</t>
  </si>
  <si>
    <t>大陆坡村委会蛋鸡养殖</t>
  </si>
  <si>
    <t>文旦村委会</t>
  </si>
  <si>
    <t>文旦村委会蛋鸡养殖</t>
  </si>
  <si>
    <t>新昌村委会</t>
  </si>
  <si>
    <t>新昌村委会花卉苗圃种植</t>
  </si>
  <si>
    <t>大同村委会</t>
  </si>
  <si>
    <t>大同村委会蛋鸡养殖</t>
  </si>
  <si>
    <t>龙水村委会</t>
  </si>
  <si>
    <t>龙水村委会蛋鸡养殖</t>
  </si>
  <si>
    <t xml:space="preserve">屯城镇 </t>
  </si>
  <si>
    <t>屯城镇大长坡村委会大长坡村道路改造工程</t>
  </si>
  <si>
    <t>改建道路长890米。</t>
  </si>
  <si>
    <t>屯城镇大长坡村委会大长坡村挡土墙建设工程</t>
  </si>
  <si>
    <t>挡土墙440米。</t>
  </si>
  <si>
    <t>屯城镇大长坡村委会旧市村道路改造工程</t>
  </si>
  <si>
    <t>改建道路长1400米。</t>
  </si>
  <si>
    <t>屯城镇大长坡村委会沙湾埇村道路改造工程</t>
  </si>
  <si>
    <t>改造道路长380米。</t>
  </si>
  <si>
    <t>屯城镇大同村委会圣村道路硬化工程</t>
  </si>
  <si>
    <t>道路长度450米，路面宽4.5米。</t>
  </si>
  <si>
    <t>屯城镇新昌村委会金水坡村道路硬化工程</t>
  </si>
  <si>
    <t>道路长度210米，路面宽4.5米。</t>
  </si>
  <si>
    <t>屯城镇新昌村委会试场村道路硬化工程</t>
  </si>
  <si>
    <t>道路长度270米，路面宽3.5-4.5米。</t>
  </si>
  <si>
    <t>文旦村委会西都埇村环村路旁排水沟硬化工程</t>
  </si>
  <si>
    <t>长400米，宽0.6米，深0.8米</t>
  </si>
  <si>
    <t>文旦村委会文旦村公路旁边挡土墙</t>
  </si>
  <si>
    <t>长250米、高1.3米</t>
  </si>
  <si>
    <t>水口村委会水口村环村路、挡土墙硬化工程</t>
  </si>
  <si>
    <t>长150米，宽4.5米，挡土墙长150米高1.5米，宽0.5米。</t>
  </si>
  <si>
    <t>屯新村委会雨水岭大道深田村入村路</t>
  </si>
  <si>
    <t>长150米、宽3.5米</t>
  </si>
  <si>
    <t>屯新村委会新安新村入村路</t>
  </si>
  <si>
    <t>长40米、宽5米</t>
  </si>
  <si>
    <t>屯昌村委会长袋村道路硬化工程</t>
  </si>
  <si>
    <t>长150米，宽4.5米</t>
  </si>
  <si>
    <t>屯昌村委会加丁村村内道路硬化工程</t>
  </si>
  <si>
    <t>屯城镇光明村委会坡朗村道路改造工程</t>
  </si>
  <si>
    <t>道路长度650米，路面宽3.5米,挡土墙25米。</t>
  </si>
  <si>
    <t>屯城镇光明村委会猪昂岭村道路改造工程</t>
  </si>
  <si>
    <t>道路长度250米，路面宽3.5米。</t>
  </si>
  <si>
    <t>屯城镇大洞村委会大洞大村挡土墙、巷道及排水沟建设工程</t>
  </si>
  <si>
    <t>片石挡土墙3段共98m，村巷硬化19条及硬化地板（1453.51m2），盖板排水沟25cm*25cm（340.50m），盖板排水沟40cm*40cm（22m），排水沟50cm*60cm（12m）</t>
  </si>
  <si>
    <t>屯城镇大洞村委会大华村环村路、大园村道路及挡土墙建设工程</t>
  </si>
  <si>
    <t>新建道路硬化468米，片石挡墙高2m，长50米，40cmx40cm盖板排水沟（100m）</t>
  </si>
  <si>
    <t>屯城镇屯新村委会罗村环村路道路建设工程</t>
  </si>
  <si>
    <t>新建道路硬化宽3.5m(154m)，宽3m（78m），片石挡墙高1m，长7米，拆除重建道路硬化宽3m(26m)</t>
  </si>
  <si>
    <t>屯城镇屯新村委会安墩村道路建设工程</t>
  </si>
  <si>
    <t>新建3米宽道路318米，新建2.5米宽道路62米，片石挡墙高1m（14m），片石挡墙高2m（25m），道路加宽1m（50m）、加宽1.5m（92m），错车位硬化310m2</t>
  </si>
  <si>
    <t>屯城镇屯新村委会安墩村巷道硬化及排水沟工程</t>
  </si>
  <si>
    <t>新建巷道硬化（1105.20m2）,30cmx40cm盖板排水沟281m，25cmx25cm盖板排水沟88m</t>
  </si>
  <si>
    <t>屯城镇加宝村委会第一村民小组村巷硬化、排水沟工程</t>
  </si>
  <si>
    <t>巷道1197.4m2,明沟(25cmx25cm)长994米,盖板沟(50cmx60cm)长157米,</t>
  </si>
  <si>
    <t>屯城镇加宝村委会第三村民小组村巷硬化、排水沟工程</t>
  </si>
  <si>
    <t>巷道1094.80m2,明沟(25cmx25cm)长1113米,盖板沟(50cmx60cm)长239米,</t>
  </si>
  <si>
    <t>屯城镇加宝村委会赤坎村巷道硬化、排水沟工程</t>
  </si>
  <si>
    <t>巷道872m2,明沟(25cmx25cm)长901米,盖板沟(50cmx50cm)长267米,</t>
  </si>
  <si>
    <t>附件4</t>
  </si>
  <si>
    <t>屯昌县西昌镇2022年财政衔接推进乡村振兴补助资金项目计划安排表</t>
  </si>
  <si>
    <t>土龙村委会</t>
  </si>
  <si>
    <t>土龙咖啡产业项目</t>
  </si>
  <si>
    <t>采取农旅相结合，在全县范围内推广咖啡种植及育苗基地，在南熙建设咖啡加工厂、咖啡体验馆、餐厅等，并结合全县旅游点和热点地区设立连锁经营点。</t>
  </si>
  <si>
    <t>合格村委会</t>
  </si>
  <si>
    <t>合格咖啡产业项目</t>
  </si>
  <si>
    <t>更丰村委会</t>
  </si>
  <si>
    <t>更丰咖啡产业项目</t>
  </si>
  <si>
    <t>西群社区居委会</t>
  </si>
  <si>
    <t>西群咖啡产业项目</t>
  </si>
  <si>
    <t>仁教村委会</t>
  </si>
  <si>
    <t>仁教咖啡产业项目</t>
  </si>
  <si>
    <t>群星村委会</t>
  </si>
  <si>
    <t>群星咖啡产业项目</t>
  </si>
  <si>
    <t>西昌镇</t>
  </si>
  <si>
    <t>屯昌县西昌镇土龙村委会整村推进基础设施提升项目</t>
  </si>
  <si>
    <t>新建3段挡土墙长94m；   5处路面加宽长156m；   新建1条盖板暗沟长94m； 5条原有水沟加设盖板长168m。</t>
  </si>
  <si>
    <t>屯昌县2022年西昌镇合格村委会合格墩巷道硬化工程</t>
  </si>
  <si>
    <t>重建24条巷道长1355m；新建2条道路长61m；    新建3条污水管长185m。</t>
  </si>
  <si>
    <t>屯昌县2022年西昌镇合格村委会寮山村巷道硬化工程</t>
  </si>
  <si>
    <t>重建16条巷道长716m； 新建1处彩砖硬化400m2；  新增2套花岗石座椅</t>
  </si>
  <si>
    <t>屯昌县2022年西昌镇合格村委会龙江墩巷道硬化工程</t>
  </si>
  <si>
    <t>重建13条巷道长452m； 新建2条道路长98m；1条原有路面加宽长80m。</t>
  </si>
  <si>
    <t>西群居委会</t>
  </si>
  <si>
    <t>屯昌县西昌镇西群居委会夏水村道路硬化工程</t>
  </si>
  <si>
    <t>1条原有道路路面修复与加宽长263m；     1条原有路面加宽长171m；新建1段挡土墙长119m； 新建1条不锈钢栏杆长119m。</t>
  </si>
  <si>
    <t xml:space="preserve">琼财农〔2021〕931号14.909834万元
琼财农[2020]965号1.1074万元
</t>
  </si>
  <si>
    <t>琼财农〔2021〕1056号37.572433万元
琼财农[2021]349号1.945万元</t>
  </si>
  <si>
    <t>屯昌县西昌镇西群居委会龙标路道路硬化工程</t>
  </si>
  <si>
    <t>新建1条道路长580m； 新增1-φ1.0钢筋混凝土圆管涵长8m。</t>
  </si>
  <si>
    <t>屯昌县西昌镇群星村委会石岭新村道路工程</t>
  </si>
  <si>
    <t>1条原有道路路面加宽长120m；     新建1条道路长75m；    新建3段挡土墙长55m；  新建2处彩砖硬化97m2； 新建花池1个长13m。</t>
  </si>
  <si>
    <t>屯昌县西昌镇群星村委会石岭新村巷道改造工程</t>
  </si>
  <si>
    <t>新建4条污水管长538m； 重建4条巷道长498m；新建4条盖板暗沟长551m。</t>
  </si>
  <si>
    <t>屯昌县西昌镇群星村委会石岭新村挡土墙工程</t>
  </si>
  <si>
    <t>新建2段挡土墙长150m；  新建1道Φ50过路涵管长8m；路面修复1处长4.5m。</t>
  </si>
  <si>
    <t>屯昌县西昌镇仁教村委会大坡村道路工程</t>
  </si>
  <si>
    <t>改建道路100米、护栏160米及挡土墙25米。</t>
  </si>
  <si>
    <t>屯昌县西昌镇合格村委会合格墩巷道改造工程</t>
  </si>
  <si>
    <t>新建道路长277米、巷道硬化：1862米、DN400波纹排水管：517米、DN200波纹排水管：2502米。</t>
  </si>
  <si>
    <t>屯昌县西昌镇合格村委会寮山村巷道改造工程</t>
  </si>
  <si>
    <t>新建道路长92米、巷道硬化：1502米、DN400波纹排水管：300米、DN200波纹排水管：1198米,新建挡土墙72米。</t>
  </si>
  <si>
    <t>屯昌县西昌镇合格村委会龙江墩巷道改造工程</t>
  </si>
  <si>
    <t>巷道硬化：739米。挡土墙：52米。DN400波纹排水管：30米。DN200波纹排水管：854米。入村路两侧加宽：1489米</t>
  </si>
  <si>
    <t>附件5</t>
  </si>
  <si>
    <t>屯昌县坡心镇2022年财政衔接推进乡村振兴补助资金项目计划安排表</t>
  </si>
  <si>
    <t>关朗村</t>
  </si>
  <si>
    <t>高坡村</t>
  </si>
  <si>
    <t>南台村</t>
  </si>
  <si>
    <t>加买社区</t>
  </si>
  <si>
    <t>高朗村</t>
  </si>
  <si>
    <t>蜜柚产业项目</t>
  </si>
  <si>
    <t>新坡村</t>
  </si>
  <si>
    <t>白石村</t>
  </si>
  <si>
    <t>香米种植项目</t>
  </si>
  <si>
    <t>马朗村</t>
  </si>
  <si>
    <t>坡心镇</t>
  </si>
  <si>
    <t>加买居委会</t>
  </si>
  <si>
    <t>加买村排水沟工程</t>
  </si>
  <si>
    <t>40cmx40cm盖板水沟-240m,30cmx30cm盖板水沟-107m,更换盖板-210m</t>
  </si>
  <si>
    <t>加买村环村路路面加宽工程</t>
  </si>
  <si>
    <t>环村路两侧各拓宽1米-7522m2，厚18cm</t>
  </si>
  <si>
    <t>加买村巷道硬化改造工程</t>
  </si>
  <si>
    <t>加买村3.4.5.6.7经济社2750m2路巷损坏需要改造</t>
  </si>
  <si>
    <t>高坡村委会</t>
  </si>
  <si>
    <t>高坡村委会马鞍岭村、新会村道路重建及排水沟工程</t>
  </si>
  <si>
    <t>道路重建313m2及40cmx40cm排水沟100m</t>
  </si>
  <si>
    <t>高坡村委会高坡村挡水墙</t>
  </si>
  <si>
    <t>挡水墙190m（高1.5m）</t>
  </si>
  <si>
    <t>高坡村委会田曲坡村挡土墙工程</t>
  </si>
  <si>
    <t>挡水墙长50米（高1.5m），挡土墙长716米（高1m）</t>
  </si>
  <si>
    <t>高朗村委会</t>
  </si>
  <si>
    <t>高朗村委会石桥自然村排水沟工程</t>
  </si>
  <si>
    <t>长500米</t>
  </si>
  <si>
    <t>高朗村委会石桥自然村第十三经济社路巷硬化工程</t>
  </si>
  <si>
    <t>长400米，宽3.5米</t>
  </si>
  <si>
    <t>高朗村委会石桥自然村第十五经济社路巷硬化工程</t>
  </si>
  <si>
    <t>长300米，宽2.5米</t>
  </si>
  <si>
    <t>高坡村委会田曲坡自然村排污沟工程</t>
  </si>
  <si>
    <t>2000米</t>
  </si>
  <si>
    <t>海株村委会</t>
  </si>
  <si>
    <t>海株村委会海株自然村四组环村路路硬化</t>
  </si>
  <si>
    <t>长130米，宽3.5米</t>
  </si>
  <si>
    <t>海株村委会海株自然村十二组环村路路硬化</t>
  </si>
  <si>
    <t>长120米，宽3.5米</t>
  </si>
  <si>
    <t>海株村委会营园自然村环村路硬化</t>
  </si>
  <si>
    <t>长350米，宽3.5米</t>
  </si>
  <si>
    <t>海株村委会官寮坡自然村环村路硬化</t>
  </si>
  <si>
    <t>海株村委会塘尾自然村环村路硬化</t>
  </si>
  <si>
    <t>长500米，宽3.5米</t>
  </si>
  <si>
    <t>附件6</t>
  </si>
  <si>
    <t>屯昌县南坤镇2022年财政衔接推进乡村振兴补助资金项目计划安排表</t>
  </si>
  <si>
    <t>合    计</t>
  </si>
  <si>
    <t>榕仔</t>
  </si>
  <si>
    <t>2022年榕仔村委会蛋鸡养殖项目</t>
  </si>
  <si>
    <t>蛋鸡养殖项目</t>
  </si>
  <si>
    <t>大朗</t>
  </si>
  <si>
    <t>2022年大朗村委会蛋鸡养殖项目</t>
  </si>
  <si>
    <t>坡寮</t>
  </si>
  <si>
    <t>2022年坡寮村委会油茶和沉香项目</t>
  </si>
  <si>
    <t>油茶和沉香项目</t>
  </si>
  <si>
    <t>加总</t>
  </si>
  <si>
    <t>2022年加总村委会油茶和沉香项目</t>
  </si>
  <si>
    <t>琼财农［2021］1056号</t>
  </si>
  <si>
    <t>脱贫村（少数民族资金）</t>
  </si>
  <si>
    <t>山塘</t>
  </si>
  <si>
    <t>2022年山塘村委会蛋鸡养殖项目</t>
  </si>
  <si>
    <t>琼财农〔2021〕931号22万元
琼财农〔2022〕235号11万元</t>
  </si>
  <si>
    <t>琼财农［2021］1056号55万元
琼财农〔2022〕297 号14万元</t>
  </si>
  <si>
    <t>非脱贫村（少数民族资金）</t>
  </si>
  <si>
    <t>南老</t>
  </si>
  <si>
    <t>2022年南老村委会金椰子种植项目</t>
  </si>
  <si>
    <t>金椰子种植项目</t>
  </si>
  <si>
    <t>琼财农〔2022〕235号22万元</t>
  </si>
  <si>
    <t>曙光</t>
  </si>
  <si>
    <t>2022年曙光村委会蛋鸡养殖项目</t>
  </si>
  <si>
    <t>坡林</t>
  </si>
  <si>
    <t>2022年坡林村委会蛋鸡养殖项目</t>
  </si>
  <si>
    <t>石岭</t>
  </si>
  <si>
    <t>2022年石岭村委会蛋鸡养殖项目</t>
  </si>
  <si>
    <t>石雷</t>
  </si>
  <si>
    <t>2022年石雷村委会蛋鸡养殖项目</t>
  </si>
  <si>
    <t>太安</t>
  </si>
  <si>
    <t>2022年太安村委会蛋鸡养殖项目</t>
  </si>
  <si>
    <t>南坤社区</t>
  </si>
  <si>
    <t>2022年南坤居委会蛋鸡养殖项目</t>
  </si>
  <si>
    <t>松坡</t>
  </si>
  <si>
    <t>2022年松坡村委会金椰子种植项目</t>
  </si>
  <si>
    <t>新风</t>
  </si>
  <si>
    <t>2022年新风村委会蛋鸡养殖项目</t>
  </si>
  <si>
    <t>南坤镇</t>
  </si>
  <si>
    <t>周朝村委会</t>
  </si>
  <si>
    <t>2022年周朝村委会坡塘上村道路硬化及挡土墙工程</t>
  </si>
  <si>
    <t>1、新建道路长341米，宽3米；2、新建混凝土挡墙80米，高4米。</t>
  </si>
  <si>
    <t>2022年周朝村委会千秋场村入村路硬化工程</t>
  </si>
  <si>
    <t>新建道路长334米、宽3.5米，挡土墙178米、高1.5米</t>
  </si>
  <si>
    <t>2022年周朝村委会内村道路硬化及挡土墙工程</t>
  </si>
  <si>
    <t>新建道路32米、挡土墙324米、排水沟75米</t>
  </si>
  <si>
    <t>琼财农〔2021〕1056号34.87万元
琼财农〔2022〕297 号7.75</t>
  </si>
  <si>
    <t>2022年周朝村委会南通村道路硬化及挡土墙工程</t>
  </si>
  <si>
    <t>新建道路硬化长247米，挡土墙28米。</t>
  </si>
  <si>
    <t>琼财农〔2022〕297 号</t>
  </si>
  <si>
    <t>2022年周朝村委会坡塘下村挡土墙工程</t>
  </si>
  <si>
    <t>挡土墙36米。</t>
  </si>
  <si>
    <t>2022年周朝村委会内村村巷硬化工程</t>
  </si>
  <si>
    <t>1、硬化村巷864平方米；2、道路硬化520平方米。</t>
  </si>
  <si>
    <t>2022年周朝村委会千秋场村巷硬化工程</t>
  </si>
  <si>
    <t>1、硬化村巷1384平方米；2、排水管463米。</t>
  </si>
  <si>
    <t>2022年周朝村委会坡塘上村巷硬化工程</t>
  </si>
  <si>
    <t>1、硬化村巷1028平方米。</t>
  </si>
  <si>
    <t>榕仔村委会</t>
  </si>
  <si>
    <t>2022年榕仔村委会乌盖村挡土墙工程</t>
  </si>
  <si>
    <t>挡土墙80米。</t>
  </si>
  <si>
    <t>2022年榕仔村委会四组环村路硬化及挡土墙工程</t>
  </si>
  <si>
    <t>新建道路长60米；挡土墙115米。</t>
  </si>
  <si>
    <t>2022年榕仔村委会新塘村9队挡土墙工程</t>
  </si>
  <si>
    <t>挡土墙100米。</t>
  </si>
  <si>
    <t>2022年榕仔村委会红花埇村道路硬化工程</t>
  </si>
  <si>
    <t>新建道路308米，挡土墙33米。</t>
  </si>
  <si>
    <t>2022年榕仔村委会红花埇村村巷硬化工程</t>
  </si>
  <si>
    <t>1、硬化村巷323平方米；2、排水沟397米。</t>
  </si>
  <si>
    <t>2022年榕仔村委会榕仔村村巷硬化工程</t>
  </si>
  <si>
    <t>1、83米加宽路；2、硬化村巷1073平方米。</t>
  </si>
  <si>
    <t>2022年榕仔村委会美鹤园村基础设施工程</t>
  </si>
  <si>
    <t>硬化1125平方米；挡土墙51米。</t>
  </si>
  <si>
    <t>长圮村委会</t>
  </si>
  <si>
    <t>2022年长圮村委会南迈坡入村路加宽工程</t>
  </si>
  <si>
    <t>入村路加宽520米；新建道路130米。</t>
  </si>
  <si>
    <t>坡林村委会</t>
  </si>
  <si>
    <t>2022年坡林村委会入村路工程</t>
  </si>
  <si>
    <t>新建道路硬化847米。</t>
  </si>
  <si>
    <t>2022年坡林村委会坡林村挡土墙工程</t>
  </si>
  <si>
    <t>挡土墙593米。</t>
  </si>
  <si>
    <t>2022年坡林村委会坡林村基础设施工程</t>
  </si>
  <si>
    <t>村巷硬化1563平方米。</t>
  </si>
  <si>
    <t>古寨村委会</t>
  </si>
  <si>
    <t>2022年古寨村委会三排坡村排水沟工程</t>
  </si>
  <si>
    <t>排水沟135米。</t>
  </si>
  <si>
    <t>2022年古寨村委会长比村村巷硬化工程</t>
  </si>
  <si>
    <t>1、硬化村巷1756平方米；2、排水管583米。</t>
  </si>
  <si>
    <t>吕狗村委会</t>
  </si>
  <si>
    <t>吕狗村委会竹根村至湾岭园道路硬化工程</t>
  </si>
  <si>
    <t>新建道路硬化长约455米，宽3.5米，1.8米高挡土墙39米，过水涵洞2个。</t>
  </si>
  <si>
    <t>坡寮村委会</t>
  </si>
  <si>
    <t>坡寮村委会大草坡村入村路硬化及挡土墙配套设施工程</t>
  </si>
  <si>
    <t>新建道路长90.2米，宽3米，挡土墙长128米,硬化地板445.5㎡，PVC-150排水管24米。</t>
  </si>
  <si>
    <t>坡寮村委会坡寮村至中坤一队道路硬化工程</t>
  </si>
  <si>
    <t>新建道路长878.2米，宽3米，过路涵1个。</t>
  </si>
  <si>
    <t>坡寮村委会草坡仔入村路硬化及配套设施工程</t>
  </si>
  <si>
    <t>道路长为347米,宽3米，挡土墙长251米，过路涵洞1个。</t>
  </si>
  <si>
    <t>长圮村委会三角坡环村路硬化工程</t>
  </si>
  <si>
    <t>新建道路硬化长477米，宽3米。</t>
  </si>
  <si>
    <t>南老村委会</t>
  </si>
  <si>
    <t>南老村委会常头坡入村路硬化工程</t>
  </si>
  <si>
    <t>新建道路长1404米，宽3米，道路面积3010.55平方米；过路涵洞长36米。</t>
  </si>
  <si>
    <t>藤寨村委会</t>
  </si>
  <si>
    <t>南坤镇藤寨村委会竹隆村挡土墙工程</t>
  </si>
  <si>
    <t>挡土墙300米。</t>
  </si>
  <si>
    <t>附件7</t>
  </si>
  <si>
    <t>屯昌县南吕镇2022年财政衔接推进乡村振兴补助资金项目计划安排表</t>
  </si>
  <si>
    <t>2022年到村产业项目资金安排表</t>
  </si>
  <si>
    <t>郭石村委会</t>
  </si>
  <si>
    <t>发展养殖蛋鸡产业</t>
  </si>
  <si>
    <t>规划建设标准化蛋鸡场一座</t>
  </si>
  <si>
    <t>佳塘村委会</t>
  </si>
  <si>
    <t>龙楼村委会</t>
  </si>
  <si>
    <t>落根村委会</t>
  </si>
  <si>
    <t>五星村委会</t>
  </si>
  <si>
    <t>里佳村委会</t>
  </si>
  <si>
    <t>田寮村委会</t>
  </si>
  <si>
    <t>大城村委会</t>
  </si>
  <si>
    <t>琼财农〔2022〕235号</t>
  </si>
  <si>
    <t>大路村委会</t>
  </si>
  <si>
    <t>大罗村委会</t>
  </si>
  <si>
    <t>东岭村委会</t>
  </si>
  <si>
    <t>琼财农〔2021〕931号2万元
琼财农〔2022〕235号35万元</t>
  </si>
  <si>
    <t>鹿寨村委会</t>
  </si>
  <si>
    <t>南吕社区居委会</t>
  </si>
  <si>
    <t>三岭村委会</t>
  </si>
  <si>
    <t>咸陆村委会</t>
  </si>
  <si>
    <t>南吕镇</t>
  </si>
  <si>
    <t>屯昌县南吕镇佳塘村委会入村路基础设施建设项目</t>
  </si>
  <si>
    <t>挡土墙共长1700米，护栏270米。</t>
  </si>
  <si>
    <t>屯昌县南吕镇佳塘村委会山田村道路硬化工程</t>
  </si>
  <si>
    <t>新建道路长2780米，宽3.5米。</t>
  </si>
  <si>
    <t>屯昌县南吕镇落根村委会落根村入村路基础设施建设项目</t>
  </si>
  <si>
    <t>挡土墙共长800米，排水管30米。</t>
  </si>
  <si>
    <t>屯昌县南吕镇落根村委会落根村道路硬化工程</t>
  </si>
  <si>
    <t>新建道路长310米，宽3.5米。</t>
  </si>
  <si>
    <t>屯昌县南吕镇落根村委会乐处村至金山村路基础设施建设项目</t>
  </si>
  <si>
    <t>新建挡土墙长380米，加高挡土墙长130米。</t>
  </si>
  <si>
    <t>屯昌县南吕镇落根村委会金山村基础设施建设项目</t>
  </si>
  <si>
    <t>新建挡土墙共长160米，栏杆230米。</t>
  </si>
  <si>
    <t>咸六村委会</t>
  </si>
  <si>
    <t>屯昌县南吕镇咸六村委会村道改建工程</t>
  </si>
  <si>
    <t>改建道路长2500米。</t>
  </si>
  <si>
    <t xml:space="preserve">往年基础设施项目资金安排 </t>
  </si>
  <si>
    <t>屯昌县南吕镇佳塘村委会石岩村至枫树园村村通村道路硬化工程</t>
  </si>
  <si>
    <t>长2400米，宽3.5米，18cm厚</t>
  </si>
  <si>
    <t>屯昌县南吕镇佳塘村委会椰子头环村道路硬化项目</t>
  </si>
  <si>
    <t>1500米，宽3米，18cm厚</t>
  </si>
  <si>
    <t xml:space="preserve">屯昌县南吕镇佳塘村委会山田村道路硬化工程  </t>
  </si>
  <si>
    <t>长度700米，宽度3.5米，厚度18CM</t>
  </si>
  <si>
    <t>屯昌县南吕镇落根村委会山瑞村村前挡土墙工程</t>
  </si>
  <si>
    <t>200米挡墙，1.5米高</t>
  </si>
  <si>
    <t>屯昌县南吕镇落根村委会落根下村至椰子头村道路硬化工程</t>
  </si>
  <si>
    <t>长度800米，宽度3.5米，厚度18CM</t>
  </si>
  <si>
    <t xml:space="preserve">屯昌县南吕镇落根村委会鸭母坡至山瑞下村道路硬化工程 
</t>
  </si>
  <si>
    <t>屯昌县南吕镇五星村委会福相坡村14队道路硬化工程</t>
  </si>
  <si>
    <t>700米，宽3米，18cm厚</t>
  </si>
  <si>
    <t>屯昌县南吕镇龙楼村委会从角村、水井坡自然村挡土墙建设工程</t>
  </si>
  <si>
    <t>500米挡墙，1.5-4米高</t>
  </si>
  <si>
    <t>屯昌县南吕镇龙楼村委会吊根榕村至昌仔坡村道路硬化工程</t>
  </si>
  <si>
    <t>长度1200米，宽度3.5米，厚度18CM</t>
  </si>
  <si>
    <t>屯昌县南吕镇大路村委会大路坡村1队村巷硬化工程</t>
  </si>
  <si>
    <t>巷道18条，总长1206米；
0.2*0.2m巷道排沟19条,总长1235米</t>
  </si>
  <si>
    <t>屯昌县南吕镇大路村委会7队、9队道路硬化工程</t>
  </si>
  <si>
    <t>长740米，宽3米，厚18cm</t>
  </si>
  <si>
    <t>屯昌县南吕镇大路村委会路口坡村、加积坡村道路硬化工程</t>
  </si>
  <si>
    <t>长521米，宽3米，厚18cm</t>
  </si>
  <si>
    <t>屯昌县南吕镇鹿寨村委会1队、6队道路硬化工程</t>
  </si>
  <si>
    <t>3m宽，长210米，厚18cm；
2.5m宽，长110米，厚18cm</t>
  </si>
  <si>
    <t>屯昌县南吕镇咸陆村委会下寮村村路硬化工程</t>
  </si>
  <si>
    <t>长245米，宽3米，厚18cm</t>
  </si>
  <si>
    <t>屯昌县南吕镇里佳村委会里佳中村村路硬化工程</t>
  </si>
  <si>
    <t>长750米，宽2.5米，厚18cm；0.2*0.2m巷道排沟长200米</t>
  </si>
  <si>
    <t>屯昌县南吕镇三岭村委会天塘坡村村路硬化工程</t>
  </si>
  <si>
    <t>400米，宽3.5米，18cm厚</t>
  </si>
  <si>
    <t xml:space="preserve">屯昌县南吕镇田寮村委会新村至圆岭村道路硬化工程  </t>
  </si>
  <si>
    <t>长度2000米，宽度3.5米，厚度18CM，建设2个涵洞</t>
  </si>
  <si>
    <t>附件8</t>
  </si>
  <si>
    <t>屯昌县枫木镇2022年财政衔接推进乡村振兴补助资金项目计划安排表</t>
  </si>
  <si>
    <t>合计</t>
  </si>
  <si>
    <t>罗案村委会</t>
  </si>
  <si>
    <t>阉鸡产业</t>
  </si>
  <si>
    <t>20000只阉鸡</t>
  </si>
  <si>
    <t>琼凯村委会</t>
  </si>
  <si>
    <t>鹿产业发展</t>
  </si>
  <si>
    <t>50头鹿</t>
  </si>
  <si>
    <t>岭仔村委会</t>
  </si>
  <si>
    <t>香草鸭产业</t>
  </si>
  <si>
    <t>20000只香草鸭</t>
  </si>
  <si>
    <t>枫木居委会</t>
  </si>
  <si>
    <t>30头鹿</t>
  </si>
  <si>
    <t>大葵村委会</t>
  </si>
  <si>
    <t>双生岭村委会</t>
  </si>
  <si>
    <t>市坡村委会</t>
  </si>
  <si>
    <t>石岭坡村委会</t>
  </si>
  <si>
    <t>山头村委会</t>
  </si>
  <si>
    <t>南挽村委会</t>
  </si>
  <si>
    <t>枫木镇</t>
  </si>
  <si>
    <t>足产村5队排水沟项目</t>
  </si>
  <si>
    <t>冯宅村2022年道路硬化项目</t>
  </si>
  <si>
    <t>村村通道路硬化长50米，一个涵洞</t>
  </si>
  <si>
    <t>三角坡村道路硬化项目</t>
  </si>
  <si>
    <t>道路硬化550米</t>
  </si>
  <si>
    <t>加东岭2022年道路硬化项目</t>
  </si>
  <si>
    <t>琼凯村挡土墙</t>
  </si>
  <si>
    <t>340米</t>
  </si>
  <si>
    <t>琼凯村排水沟</t>
  </si>
  <si>
    <t>140米</t>
  </si>
  <si>
    <t>琼凯村路巷改造</t>
  </si>
  <si>
    <t>1000平方米，护栏350米</t>
  </si>
  <si>
    <t>木色村路巷硬化</t>
  </si>
  <si>
    <t>2100平</t>
  </si>
  <si>
    <t>岭背村道路改造工程</t>
  </si>
  <si>
    <t>加宽路面长590米及挡土墙510米。</t>
  </si>
  <si>
    <t>加东岭村村巷硬化、挡土墙、地面硬化建设</t>
  </si>
  <si>
    <t>1.苏锋、莫东家巷道长150米；
150米×250元
2.文化室、苏锋家至妚雄家两段挡土墙长200米；。
总长100米×1100元
3.文化室地面硬化60平方米
60平方米×250元</t>
  </si>
  <si>
    <t>罗案大村地面硬化、村巷硬化、挡土墙、建设</t>
  </si>
  <si>
    <t>1.吴多南小卖部门前地面硬化300平方米；
300平方米×250元
2.王德辉、王朝兴、王生煌、吴清月家巷道硬化300米；
300米×250元
3.下塘路边、吴多南小卖部后挡土墙共105米。
总长105米×1100元</t>
  </si>
  <si>
    <t>斩都坡村村巷硬化、挡土墙、村路、防护栏建设</t>
  </si>
  <si>
    <t>1.陈斌家村巷道硬化100米；
100米×250元
2.村前路边挡土墙长70米；
总长70米×1100元
3.村路470米；
长470米，宽3米，路面厚度24厘米，470×3×250
4.王兴兰房后防护栏70米。
总长70米×1100元</t>
  </si>
  <si>
    <t>下溪园村巷硬化</t>
  </si>
  <si>
    <t>彭梧家村巷硬化50米。
50米×250元</t>
  </si>
  <si>
    <t>斩都坡村2021年基础设施项目建设工程</t>
  </si>
  <si>
    <t>道路硬化长240米</t>
  </si>
  <si>
    <t>冯宅村2021年基础设施项目建设工程</t>
  </si>
  <si>
    <t>道路硬化长500米</t>
  </si>
  <si>
    <t>罗案大村2021年基础设施项目建设工程</t>
  </si>
  <si>
    <t>道路硬化长220米,村巷长300米</t>
  </si>
  <si>
    <t>山头村委会山头村村道、巷道硬化工程</t>
  </si>
  <si>
    <t>长200米，宽1.5米</t>
  </si>
  <si>
    <t>山头村委会桐梓园村村道、巷道硬化工程</t>
  </si>
  <si>
    <t>长150米，宽0.8米</t>
  </si>
  <si>
    <t>岭仔村委会岭仔村环西路挡土墙改造</t>
  </si>
  <si>
    <t>长200米=400平方</t>
  </si>
  <si>
    <t>大葵村委会挡墙工程</t>
  </si>
  <si>
    <t>1.7公里</t>
  </si>
  <si>
    <t>南挽村2021年村巷硬化工程</t>
  </si>
  <si>
    <t>硬化南挽村村巷500米</t>
  </si>
  <si>
    <t>南挽村2021年排水沟建设工程</t>
  </si>
  <si>
    <t>新建排污沟400米</t>
  </si>
  <si>
    <t>石岭坡村排水沟工程</t>
  </si>
  <si>
    <t>排水沟建设100米</t>
  </si>
  <si>
    <t>石岭坡村挡土墙工程</t>
  </si>
  <si>
    <t>挡土墙70米</t>
  </si>
  <si>
    <t>附件9</t>
  </si>
  <si>
    <t>屯昌县乌坡镇2022年财政衔接推进乡村振兴补助资金项目计划安排表</t>
  </si>
  <si>
    <t>村仔村</t>
  </si>
  <si>
    <t>村仔村委会乡村休闲旅游项目</t>
  </si>
  <si>
    <t>发展乡村休闲旅游项目</t>
  </si>
  <si>
    <t>美华村</t>
  </si>
  <si>
    <t>美华村委会乡村休闲旅游项目</t>
  </si>
  <si>
    <t>坡心村</t>
  </si>
  <si>
    <t>坡心村委会乡村休闲旅游项目</t>
  </si>
  <si>
    <t>青梯村</t>
  </si>
  <si>
    <t>青梯村委会乡村休闲旅游项目</t>
  </si>
  <si>
    <t>青梯村委会食用菌产业项目</t>
  </si>
  <si>
    <t>种植发展食用菌产业</t>
  </si>
  <si>
    <t>乌石坡村</t>
  </si>
  <si>
    <t>乌石坡村委会大米加工厂项目</t>
  </si>
  <si>
    <t>大米加工项目</t>
  </si>
  <si>
    <t>白毛坡</t>
  </si>
  <si>
    <t>白毛坡村委会南药种植和加工项目</t>
  </si>
  <si>
    <t>南药种植和加工项目</t>
  </si>
  <si>
    <t>从良村</t>
  </si>
  <si>
    <t>从良村委会南药种植和加工项目</t>
  </si>
  <si>
    <t>玖耐村</t>
  </si>
  <si>
    <t>玖耐村委会乡村休闲旅游项目</t>
  </si>
  <si>
    <t>岭头村</t>
  </si>
  <si>
    <t>岭头村委会乡村休闲旅游项目</t>
  </si>
  <si>
    <t>南东村</t>
  </si>
  <si>
    <t>南东村委会南药种植和加工项目</t>
  </si>
  <si>
    <t>乌坡社区</t>
  </si>
  <si>
    <t>乌坡社区居委会南药种植和加工项目</t>
  </si>
  <si>
    <t>鸭塘村</t>
  </si>
  <si>
    <t>鸭塘村委会乡村休闲旅游项目</t>
  </si>
  <si>
    <t>乌坡镇</t>
  </si>
  <si>
    <t>村仔村委会</t>
  </si>
  <si>
    <t>乌坡镇村仔村委会虞宅自然村提升工程</t>
  </si>
  <si>
    <t>护栏长160米，高1.2米；挡土墙长100米，宽0.5米，高0.8米</t>
  </si>
  <si>
    <t>美华村委会</t>
  </si>
  <si>
    <t>乌坡镇美华村委会铁炉村硬化道路</t>
  </si>
  <si>
    <t>长200米、挡土墙50米</t>
  </si>
  <si>
    <t>乌坡镇美华村委会美华村挡土墙工程</t>
  </si>
  <si>
    <t>长150米，宽2.5米，厚1米</t>
  </si>
  <si>
    <t>坡心村委会</t>
  </si>
  <si>
    <t>乌坡镇坡心村委会乌石头村提升工程</t>
  </si>
  <si>
    <t>道路加宽、道路修复、土地硬化等</t>
  </si>
  <si>
    <t>青梯村委会</t>
  </si>
  <si>
    <t>乌坡镇青梯村委会提升工程</t>
  </si>
  <si>
    <t>道路硬化长220米，宽3.5米，厚0.18米。</t>
  </si>
  <si>
    <t>乌坡镇青梯村委会四社道路硬化工程</t>
  </si>
  <si>
    <t>道路硬化、挡土墙建设</t>
  </si>
  <si>
    <t>乌坡镇青梯村委会改造工程</t>
  </si>
  <si>
    <t>乌坡镇乌石坡村委会自然村14社村路硬化工程</t>
  </si>
  <si>
    <t>长450米，宽3米，厚0.18米</t>
  </si>
  <si>
    <t>乌坡镇乌石坡村委会17社入村路硬化工程</t>
  </si>
  <si>
    <t>长350米，宽3米，厚0.18米</t>
  </si>
  <si>
    <t>乌坡镇乌石坡村委会5社至10社村路硬化工程</t>
  </si>
  <si>
    <t>长461米，宽3米，厚0.18米</t>
  </si>
  <si>
    <t>乌坡镇乌石坡村委会7社提升工程</t>
  </si>
  <si>
    <t>挡土墙、排水沟等</t>
  </si>
  <si>
    <t>乌坡镇乌石坡村委会6社文明村提升工程</t>
  </si>
  <si>
    <t>道路硬化、挡土墙、排水沟等</t>
  </si>
  <si>
    <t>乌坡镇乌石坡村委会军坡场至满昌园入村路、外联村环村路硬化工程</t>
  </si>
  <si>
    <t>长1000米</t>
  </si>
  <si>
    <t>白毛坡村委会</t>
  </si>
  <si>
    <t>乌坡镇白毛坡村委会坡村提升工程</t>
  </si>
  <si>
    <t>道路硬化</t>
  </si>
  <si>
    <t>玖耐村委会</t>
  </si>
  <si>
    <t>乌坡镇玖耐村委会岭底上村环村路硬化</t>
  </si>
  <si>
    <t>长600米，宽3.5米，厚0.18米</t>
  </si>
  <si>
    <t>乌坡镇玖耐村委会岭底下村环村路硬化</t>
  </si>
  <si>
    <t>长500米，宽3.5米，厚0.18米</t>
  </si>
  <si>
    <t>南东村委会</t>
  </si>
  <si>
    <t>乌坡镇南东村委会10社自来水管网工程</t>
  </si>
  <si>
    <t>南东村委会10社自来水供水管网建设</t>
  </si>
  <si>
    <t>乌坡镇南东村委会南东村提升工程</t>
  </si>
  <si>
    <t>道路硬化、挡土墙等</t>
  </si>
  <si>
    <t>乌石坡村委会</t>
  </si>
  <si>
    <t>乌坡镇乌石坡村委会坎井村入村路硬化工程</t>
  </si>
  <si>
    <t>720米×3米宽道路</t>
  </si>
  <si>
    <t>乌坡镇乌石坡村委会军场坡村至满昌园村道路硬化工程</t>
  </si>
  <si>
    <t>620米×3.5米宽道路</t>
  </si>
  <si>
    <t>屯昌县乌坡镇乌石坡村委会军场坡村供水管网延伸工程</t>
  </si>
  <si>
    <t>村内管网1500米，入户水表组35户及配套设施。</t>
  </si>
  <si>
    <t>乌坡镇乌石坡村委会内林村下村环村路工程</t>
  </si>
  <si>
    <t>道路300米及村巷硬化</t>
  </si>
  <si>
    <t>乌坡镇乌石坡村委会内林村提升工程</t>
  </si>
  <si>
    <t>村巷硬化，排污管，铺砖</t>
  </si>
  <si>
    <t>乌坡镇乌石坡村委会沙牛坡村村巷硬化工程</t>
  </si>
  <si>
    <t>硬化村巷1000㎡及污水管、铺砖</t>
  </si>
  <si>
    <t>乌坡镇乌石坡村委会坎井村道路硬化工程</t>
  </si>
  <si>
    <t>道路530米×3.5米</t>
  </si>
  <si>
    <t>乌坡镇乌石坡村委会外林村至军坡场村硬化道路工程</t>
  </si>
  <si>
    <t>700米x3米</t>
  </si>
  <si>
    <t>乌坡镇坡心村委会</t>
  </si>
  <si>
    <t>乌坡镇坡心村委会坡心村至松株坡村硬化道路工程</t>
  </si>
  <si>
    <t>道路硬化730米x3米</t>
  </si>
  <si>
    <t>乌坡镇坡心村委会松株坡村道路硬化工程</t>
  </si>
  <si>
    <t>从良村委会</t>
  </si>
  <si>
    <t>乌坡镇从良村委会鸡藤埇村环村路工程</t>
  </si>
  <si>
    <t>617米×3米宽道路</t>
  </si>
  <si>
    <t>乌坡镇从良村委会剪刀坡村环村路工程</t>
  </si>
  <si>
    <t>道路480米x3.5米及挡土墙50米</t>
  </si>
  <si>
    <t>乌坡镇南东村委会南孟坡村环村路工程</t>
  </si>
  <si>
    <t>452米×3宽道路</t>
  </si>
  <si>
    <t>乌坡镇白毛坡村委会白毛坡村五社环村路工程</t>
  </si>
  <si>
    <t>700米×3宽道路</t>
  </si>
  <si>
    <t>乌坡镇白毛坡村委会罗田村环村路工程</t>
  </si>
  <si>
    <t>685米×3宽道路</t>
  </si>
  <si>
    <t>乌坡镇白毛坡村委会白毛坡村6社环村路工程</t>
  </si>
  <si>
    <t>648米×3米宽道路</t>
  </si>
  <si>
    <t>乌坡镇白毛坡村委会白毛坡村8社提升工程</t>
  </si>
  <si>
    <t>入村路硬化
巷道硬化
配套挡土墙</t>
  </si>
  <si>
    <t>乌坡镇白毛坡村委会白毛坡村罗田一社环村路</t>
  </si>
  <si>
    <t>乌坡镇白毛坡村委会白毛坡村坡村硬化道路</t>
  </si>
  <si>
    <t>200米×3.5米宽道路，挡土墙41米，排水管8米，填土方150米</t>
  </si>
  <si>
    <t>乌坡镇白毛坡村委会潭湾村村容村貌改造工程</t>
  </si>
  <si>
    <t>挡土墙、排水沟及铺砖</t>
  </si>
  <si>
    <t>乌坡镇白毛坡村委会4社环村路工程</t>
  </si>
  <si>
    <t>硬化300米x3.5米，村巷硬化1200米</t>
  </si>
  <si>
    <t>乌坡镇白毛坡村委会坡村入村路工程</t>
  </si>
  <si>
    <t>630米×3.5米道路</t>
  </si>
  <si>
    <t>乌坡镇白毛坡村委会3社村巷硬化工程</t>
  </si>
  <si>
    <t>村巷硬化1500㎡及排污管</t>
  </si>
  <si>
    <t>鸭塘村委会</t>
  </si>
  <si>
    <t>乌坡镇鸭塘村委会孙宅村入村路硬化工程</t>
  </si>
  <si>
    <t>535米×3宽道路</t>
  </si>
  <si>
    <t>岭头村委会</t>
  </si>
  <si>
    <t>乌坡镇岭头村委会4队环村路硬化工程</t>
  </si>
  <si>
    <t>354米×3米宽道路</t>
  </si>
  <si>
    <t>乌坡镇岭头村委会1社环村路工程</t>
  </si>
  <si>
    <t>道路260米x3.5米及挡土墙</t>
  </si>
  <si>
    <t>乌坡镇玖耐村委会</t>
  </si>
  <si>
    <t>乌坡镇玖耐村委会岭底下村环村路工程</t>
  </si>
  <si>
    <t>道路700米x3米</t>
  </si>
  <si>
    <t>屯昌县发改委2022年财政衔接推进乡村振兴补助资金项目计划安排表</t>
  </si>
  <si>
    <t>2022年以工代赈基础设施项目资金安排</t>
  </si>
  <si>
    <t>屯昌县乌坡镇</t>
  </si>
  <si>
    <t>屯昌县乌坡镇牙石铺西南边村道路硬化工程</t>
  </si>
  <si>
    <t>新建乡村道路1.2公里</t>
  </si>
  <si>
    <t>——</t>
  </si>
  <si>
    <t>屯昌县屯昌镇</t>
  </si>
  <si>
    <t>屯昌县屯城镇良史村道路硬化工程</t>
  </si>
  <si>
    <t>新建乡村道路2公里</t>
  </si>
  <si>
    <t>琼财农〔2021〕1056号123万元                         琼财农 [2020]1102号3.166445万元 琼财农〔2022〕297 号32万元</t>
  </si>
  <si>
    <t>发改委</t>
  </si>
  <si>
    <t>屯昌县民族局2022年财政衔接推进乡村振兴补助资金项目计划安排表</t>
  </si>
  <si>
    <t>2022年少数民族基础设施项目</t>
  </si>
  <si>
    <t>乌石坡村委会芽石铺村</t>
  </si>
  <si>
    <t>乌石坡村委会芽石铺村村巷硬化及挡土墙工程</t>
  </si>
  <si>
    <t>挡土墙长115米，高2米。</t>
  </si>
  <si>
    <t>南荖村委会加花岭村</t>
  </si>
  <si>
    <t>南老村委会加花岭村环村路硬化工程</t>
  </si>
  <si>
    <t>硬化道路长200米，宽3米。</t>
  </si>
  <si>
    <t>山塘村委会新安村</t>
  </si>
  <si>
    <t>山塘村委会新安村林场路硬化工程</t>
  </si>
  <si>
    <t>硬化道路长380米，宽3米；排水沟长300米。</t>
  </si>
  <si>
    <t>正园居民小组正园村</t>
  </si>
  <si>
    <t>中坤居正园居民小组正园村环村路硬化工程</t>
  </si>
  <si>
    <t>硬化道路长300米，宽3米。</t>
  </si>
  <si>
    <t>琼财农［2021］931号</t>
  </si>
  <si>
    <t>东风小组大曲村</t>
  </si>
  <si>
    <t>中坤居东风小组大曲村道路硬化工程</t>
  </si>
  <si>
    <t>硬化道路长380米，宽3米。</t>
  </si>
  <si>
    <t xml:space="preserve">琼财农〔2021〕1056号  </t>
  </si>
  <si>
    <t>加城小组牛坡园</t>
  </si>
  <si>
    <t>中坤居加城牛坡园环村路硬化工程</t>
  </si>
  <si>
    <t>硬化道路长1160米，宽3米。</t>
  </si>
  <si>
    <t>琼财农〔2021〕931号36.774901，琼财农〔2022〕235号26万元</t>
  </si>
  <si>
    <t>－</t>
  </si>
  <si>
    <t>凤祥西昌园</t>
  </si>
  <si>
    <t>晨星居凤祥小组西昌园环村路硬化工程</t>
  </si>
  <si>
    <t>道路长90米，宽3米；排水沟长120米。</t>
  </si>
  <si>
    <t>凤祥15队</t>
  </si>
  <si>
    <t>晨星居凤祥小组15队环村路硬化工程</t>
  </si>
  <si>
    <t xml:space="preserve">硬化道路长300米，宽3米 </t>
  </si>
  <si>
    <t>山塘村委会新兴村</t>
  </si>
  <si>
    <t>山塘村委会新兴村环村路硬化工程</t>
  </si>
  <si>
    <t>硬化道路长470米；宽3米</t>
  </si>
  <si>
    <t>坡心村委会三家村</t>
  </si>
  <si>
    <t>乌坡镇坡心村委会三家村南乙生产路硬化工程</t>
  </si>
  <si>
    <t>硬化路面长430米</t>
  </si>
  <si>
    <t>乌坡镇坡心村委会三家村白蕉埇生产路硬化工程</t>
  </si>
  <si>
    <t>路长250米，宽3米</t>
  </si>
  <si>
    <t>加总村委会荔枝埇村</t>
  </si>
  <si>
    <t>南坤镇加总村委会土木路硬化工程</t>
  </si>
  <si>
    <t>新建道路长510米，宽3米</t>
  </si>
  <si>
    <t>中坤居东风小组新村</t>
  </si>
  <si>
    <t>南坤镇中坤居东风小组新村环村路硬化工程</t>
  </si>
  <si>
    <t>硬化路面长400米</t>
  </si>
  <si>
    <t>中坤居南山村</t>
  </si>
  <si>
    <t>南坤镇中坤居南山村环村路及排水沟硬化工程</t>
  </si>
  <si>
    <t>硬化路面长305米宽3米厚0.18米。排水沟400米</t>
  </si>
  <si>
    <t>中坤居中间架村</t>
  </si>
  <si>
    <t>南坤镇中坤居中间架村环村路硬化工程</t>
  </si>
  <si>
    <t>硬化路面长450米宽3米厚0.18米。</t>
  </si>
  <si>
    <t>中建居南甘坡居小组苗村</t>
  </si>
  <si>
    <t>坡心镇中建居南甘坡居小组苗村排水沟硬化工程</t>
  </si>
  <si>
    <t>硬化水沟长360米</t>
  </si>
  <si>
    <t>中建居大长坡村</t>
  </si>
  <si>
    <t>坡心镇中建居大长坡环村路硬化工程</t>
  </si>
  <si>
    <t>硬化道路长529米；宽3.5米；</t>
  </si>
  <si>
    <t>晨星居永忠居民小组加乐坡村</t>
  </si>
  <si>
    <t>西昌镇晨星居永忠居民小组加乐坡村环村路硬化工程</t>
  </si>
  <si>
    <t>硬化环村路400米</t>
  </si>
  <si>
    <t>晨星居永忠居民小组南棍园村</t>
  </si>
  <si>
    <t>西昌镇晨星居永忠居民小组南棍园村三角路排水沟及路面硬化工程</t>
  </si>
  <si>
    <t>硬化水沟800米、路面600平方米</t>
  </si>
  <si>
    <t>琼财农［2021］207号0.042万元         琼财农［2021］931号0.288298万元</t>
  </si>
  <si>
    <t>南老村委会塘心村</t>
  </si>
  <si>
    <t>南坤镇南老村委会塘心村生产路硬化工程</t>
  </si>
  <si>
    <t>硬化路面长500米</t>
  </si>
  <si>
    <t>南老村委会南老村</t>
  </si>
  <si>
    <t>南坤镇南老村委会南老村观音坡路硬化工程</t>
  </si>
  <si>
    <t>硬化道路长720米，宽3米</t>
  </si>
  <si>
    <t>山塘村委会新丰村</t>
  </si>
  <si>
    <t>南坤镇山塘村委会红土坎生产路硬化工程</t>
  </si>
  <si>
    <t>硬化路面长565米宽3.5米厚0.18米</t>
  </si>
  <si>
    <t>民族局</t>
  </si>
  <si>
    <t>屯昌县水务中心2022年财政衔接推进乡村振兴补助资金项目计划安排表</t>
  </si>
  <si>
    <t>屯昌县南吕镇郭石下村供水管网延伸工程</t>
  </si>
  <si>
    <t>dn90 PE管,长260m,dn63 PE管,总长453m,dn50 PE管,长949m;dn40 PE管,长906m;dn32 PE管,长430m;郭石下村共98户，入户管道为dn25 PVC-U管，平均长度为20m/户，总长度为1960m。</t>
  </si>
  <si>
    <t>屯昌县大颜桥段供水管网埋设工程项目</t>
  </si>
  <si>
    <t>重新对该段管网进行埋设，拟建管道材质为HDPE管，管径350mm，长度为128.5m，管道埋设1.2m。</t>
  </si>
  <si>
    <t>大洞村</t>
  </si>
  <si>
    <t>屯昌县屯城镇大洞村委会供水管网工程</t>
  </si>
  <si>
    <t>通过良坡水厂供水管网，延伸建设大洞村委会村内干管、支管、入户管网等</t>
  </si>
  <si>
    <t>石坡村委会</t>
  </si>
  <si>
    <t>屯昌县南坤镇石坡村委会岭尾村供水工程</t>
  </si>
  <si>
    <t>机井一座（200米），泵房一间，水塔一座（30T），dn90供水干管520米，de25入户管长300米，入户水表组15个以及相关配套设施。</t>
  </si>
  <si>
    <t>屯昌县南坤镇石坡村委会鸭脚坡村供水管网工程</t>
  </si>
  <si>
    <t>机井一座，泵房一间，水塔一座（20T），供水管网1561米，入户水表组32个以及相关配套设施。</t>
  </si>
  <si>
    <t>黄岭村委会</t>
  </si>
  <si>
    <t>南坤镇黄岭村委会加赖村供水工程</t>
  </si>
  <si>
    <t>大口井一座，泵房一间，水塔一座（50T），供水支管网，入户水表组等，配套250米供电线路以及相关配套设施。</t>
  </si>
  <si>
    <t>屯昌县屯城镇三发村委会供水管网延伸工程</t>
  </si>
  <si>
    <t>通过良坡水厂供水管网，延伸建设三发村委会村内干管、支管、入户管网等。</t>
  </si>
  <si>
    <t>冯七坡村委会</t>
  </si>
  <si>
    <t>屯昌县南坤镇石坡村委会冯七坡村供水管网工程</t>
  </si>
  <si>
    <t>大口井一座，泵房一间，水塔一座（20T），供水管网1622米，入户水表组40个以及相关配套设施。</t>
  </si>
  <si>
    <t>2022年前期工作经费（含往年项目）</t>
  </si>
  <si>
    <t>水务中心</t>
  </si>
  <si>
    <t>项目前期工作经费（含往年前期工作经费）</t>
  </si>
  <si>
    <t>附件13</t>
  </si>
  <si>
    <t>屯昌县农业农村局2022年财政衔接推进乡村振兴补助资金项目计划安排表</t>
  </si>
  <si>
    <t>乌坡基地、坡心基地、洪涛坡基地、新兴洁坡基地</t>
  </si>
  <si>
    <t>2022年前期工作经费</t>
  </si>
  <si>
    <t>农业农村局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</si>
</sst>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  <numFmt numFmtId="177" formatCode="0.00_ "/>
    <numFmt numFmtId="178" formatCode="0.0000_ "/>
    <numFmt numFmtId="179" formatCode="0.000000_ "/>
  </numFmts>
  <fonts count="58">
    <font>
      <sz val="11"/>
      <color indexed="8"/>
      <name val="宋体"/>
      <charset val="134"/>
    </font>
    <font>
      <sz val="12"/>
      <color theme="1"/>
      <name val="宋体"/>
      <charset val="134"/>
    </font>
    <font>
      <b/>
      <sz val="16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8"/>
      <color theme="1"/>
      <name val="宋体"/>
      <charset val="134"/>
    </font>
    <font>
      <sz val="12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134"/>
    </font>
    <font>
      <b/>
      <sz val="20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204"/>
      <scheme val="minor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0"/>
      <color theme="1"/>
      <name val="黑体"/>
      <charset val="134"/>
    </font>
    <font>
      <sz val="8"/>
      <color theme="1"/>
      <name val="宋体"/>
      <charset val="134"/>
    </font>
    <font>
      <sz val="16"/>
      <color theme="1"/>
      <name val="宋体"/>
      <charset val="134"/>
    </font>
    <font>
      <sz val="12"/>
      <color theme="1"/>
      <name val="宋体"/>
      <charset val="134"/>
      <scheme val="maj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8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4" fillId="16" borderId="15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26" borderId="16" applyNumberFormat="0" applyFont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52" fillId="30" borderId="17" applyNumberFormat="0" applyAlignment="0" applyProtection="0">
      <alignment vertical="center"/>
    </xf>
    <xf numFmtId="0" fontId="53" fillId="30" borderId="15" applyNumberFormat="0" applyAlignment="0" applyProtection="0">
      <alignment vertical="center"/>
    </xf>
    <xf numFmtId="0" fontId="54" fillId="31" borderId="18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31" fontId="1" fillId="2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78" fontId="3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178" fontId="3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17" fillId="2" borderId="1" xfId="0" applyNumberFormat="1" applyFont="1" applyFill="1" applyBorder="1" applyAlignment="1">
      <alignment horizontal="center" vertical="center" wrapText="1"/>
    </xf>
    <xf numFmtId="178" fontId="3" fillId="2" borderId="8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178" fontId="1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178" fontId="1" fillId="2" borderId="5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 wrapText="1"/>
    </xf>
    <xf numFmtId="178" fontId="1" fillId="2" borderId="8" xfId="0" applyNumberFormat="1" applyFont="1" applyFill="1" applyBorder="1" applyAlignment="1">
      <alignment horizontal="center" vertical="center" wrapText="1"/>
    </xf>
    <xf numFmtId="179" fontId="20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9" fontId="1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3" fillId="2" borderId="0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79" fontId="17" fillId="2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horizontal="center" vertical="center" wrapText="1"/>
    </xf>
    <xf numFmtId="31" fontId="24" fillId="2" borderId="0" xfId="0" applyNumberFormat="1" applyFont="1" applyFill="1" applyAlignment="1">
      <alignment horizontal="center" vertical="center" wrapText="1"/>
    </xf>
    <xf numFmtId="178" fontId="26" fillId="2" borderId="3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179" fontId="24" fillId="2" borderId="1" xfId="0" applyNumberFormat="1" applyFont="1" applyFill="1" applyBorder="1" applyAlignment="1">
      <alignment horizontal="center" vertical="center" wrapText="1"/>
    </xf>
    <xf numFmtId="177" fontId="27" fillId="2" borderId="2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29" fillId="2" borderId="0" xfId="0" applyNumberFormat="1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 wrapText="1"/>
    </xf>
    <xf numFmtId="179" fontId="30" fillId="2" borderId="1" xfId="0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4" fillId="2" borderId="1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179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178" fontId="26" fillId="2" borderId="1" xfId="0" applyNumberFormat="1" applyFont="1" applyFill="1" applyBorder="1" applyAlignment="1">
      <alignment horizontal="center" vertical="center" wrapText="1"/>
    </xf>
    <xf numFmtId="177" fontId="27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79" fontId="5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/>
    </xf>
    <xf numFmtId="0" fontId="26" fillId="2" borderId="0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177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178" fontId="3" fillId="2" borderId="6" xfId="0" applyNumberFormat="1" applyFont="1" applyFill="1" applyBorder="1" applyAlignment="1">
      <alignment horizontal="center" vertical="center" wrapText="1"/>
    </xf>
    <xf numFmtId="178" fontId="3" fillId="2" borderId="7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77" fontId="32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7" fillId="2" borderId="1" xfId="51" applyNumberFormat="1" applyFont="1" applyFill="1" applyBorder="1" applyAlignment="1">
      <alignment horizontal="center" vertical="center" wrapText="1"/>
    </xf>
    <xf numFmtId="0" fontId="4" fillId="2" borderId="1" xfId="51" applyNumberFormat="1" applyFont="1" applyFill="1" applyBorder="1" applyAlignment="1">
      <alignment horizontal="center" vertical="center" wrapText="1"/>
    </xf>
    <xf numFmtId="178" fontId="26" fillId="2" borderId="7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5" fillId="2" borderId="1" xfId="5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textRotation="255" wrapText="1"/>
    </xf>
    <xf numFmtId="179" fontId="1" fillId="2" borderId="0" xfId="0" applyNumberFormat="1" applyFont="1" applyFill="1" applyBorder="1" applyAlignment="1">
      <alignment horizontal="center" vertical="center" wrapText="1"/>
    </xf>
    <xf numFmtId="179" fontId="1" fillId="2" borderId="0" xfId="0" applyNumberFormat="1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 textRotation="255" wrapText="1"/>
    </xf>
    <xf numFmtId="0" fontId="36" fillId="2" borderId="0" xfId="0" applyNumberFormat="1" applyFont="1" applyFill="1" applyBorder="1" applyAlignment="1">
      <alignment horizontal="center" vertical="center" wrapText="1"/>
    </xf>
    <xf numFmtId="179" fontId="36" fillId="2" borderId="0" xfId="0" applyNumberFormat="1" applyFont="1" applyFill="1" applyBorder="1" applyAlignment="1">
      <alignment horizontal="center" vertical="center" wrapText="1"/>
    </xf>
    <xf numFmtId="179" fontId="36" fillId="2" borderId="0" xfId="0" applyNumberFormat="1" applyFont="1" applyFill="1" applyBorder="1" applyAlignment="1">
      <alignment horizontal="center" vertical="center"/>
    </xf>
    <xf numFmtId="0" fontId="37" fillId="2" borderId="1" xfId="0" applyNumberFormat="1" applyFont="1" applyFill="1" applyBorder="1" applyAlignment="1">
      <alignment horizontal="center" vertical="center" wrapText="1"/>
    </xf>
    <xf numFmtId="179" fontId="37" fillId="2" borderId="1" xfId="0" applyNumberFormat="1" applyFont="1" applyFill="1" applyBorder="1" applyAlignment="1">
      <alignment horizontal="center" vertical="center" wrapText="1"/>
    </xf>
    <xf numFmtId="179" fontId="26" fillId="2" borderId="1" xfId="0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>
      <alignment horizontal="center" vertical="center"/>
    </xf>
    <xf numFmtId="0" fontId="26" fillId="2" borderId="6" xfId="0" applyNumberFormat="1" applyFont="1" applyFill="1" applyBorder="1" applyAlignment="1">
      <alignment horizontal="center" vertical="center" wrapText="1"/>
    </xf>
    <xf numFmtId="0" fontId="26" fillId="2" borderId="5" xfId="0" applyNumberFormat="1" applyFont="1" applyFill="1" applyBorder="1" applyAlignment="1">
      <alignment horizontal="center" vertical="center" wrapText="1"/>
    </xf>
    <xf numFmtId="0" fontId="24" fillId="2" borderId="10" xfId="0" applyNumberFormat="1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/>
    </xf>
    <xf numFmtId="179" fontId="26" fillId="2" borderId="1" xfId="0" applyNumberFormat="1" applyFont="1" applyFill="1" applyBorder="1" applyAlignment="1">
      <alignment horizontal="center" vertical="center"/>
    </xf>
    <xf numFmtId="0" fontId="24" fillId="2" borderId="1" xfId="0" applyNumberFormat="1" applyFont="1" applyFill="1" applyBorder="1" applyAlignment="1">
      <alignment horizontal="center" vertical="center"/>
    </xf>
    <xf numFmtId="0" fontId="24" fillId="2" borderId="11" xfId="0" applyNumberFormat="1" applyFont="1" applyFill="1" applyBorder="1" applyAlignment="1">
      <alignment horizontal="center" vertical="center" wrapText="1"/>
    </xf>
    <xf numFmtId="179" fontId="24" fillId="2" borderId="1" xfId="0" applyNumberFormat="1" applyFont="1" applyFill="1" applyBorder="1" applyAlignment="1">
      <alignment horizontal="center" vertical="center"/>
    </xf>
    <xf numFmtId="0" fontId="24" fillId="2" borderId="12" xfId="0" applyNumberFormat="1" applyFont="1" applyFill="1" applyBorder="1" applyAlignment="1">
      <alignment horizontal="center" vertical="center" wrapText="1"/>
    </xf>
    <xf numFmtId="0" fontId="24" fillId="2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tabSelected="1" workbookViewId="0">
      <pane ySplit="4" topLeftCell="A5" activePane="bottomLeft" state="frozen"/>
      <selection/>
      <selection pane="bottomLeft" activeCell="E9" sqref="E9"/>
    </sheetView>
  </sheetViews>
  <sheetFormatPr defaultColWidth="9" defaultRowHeight="14.25"/>
  <cols>
    <col min="1" max="1" width="2.84166666666667" style="158" customWidth="1"/>
    <col min="2" max="2" width="2.84166666666667" style="159" customWidth="1"/>
    <col min="3" max="3" width="12" style="156" customWidth="1"/>
    <col min="4" max="4" width="14.6666666666667" style="156" customWidth="1"/>
    <col min="5" max="5" width="8.78333333333333" style="156" customWidth="1"/>
    <col min="6" max="6" width="14.8916666666667" style="160" customWidth="1"/>
    <col min="7" max="7" width="15" style="161" customWidth="1"/>
    <col min="8" max="8" width="13.775" style="161" customWidth="1"/>
    <col min="9" max="9" width="7.66666666666667" style="160" customWidth="1"/>
    <col min="10" max="10" width="13.825" style="161" customWidth="1"/>
    <col min="11" max="11" width="8.66666666666667" style="160" customWidth="1"/>
    <col min="12" max="12" width="13.775" style="161" customWidth="1"/>
    <col min="13" max="13" width="9.475" style="156" customWidth="1"/>
    <col min="14" max="14" width="6.63333333333333" style="156" customWidth="1"/>
    <col min="15" max="16384" width="9" style="154"/>
  </cols>
  <sheetData>
    <row r="1" s="154" customFormat="1" ht="24" customHeight="1" spans="1:14">
      <c r="A1" s="158" t="s">
        <v>0</v>
      </c>
      <c r="B1" s="158"/>
      <c r="C1" s="158"/>
      <c r="D1" s="156"/>
      <c r="E1" s="156"/>
      <c r="F1" s="160"/>
      <c r="G1" s="161"/>
      <c r="H1" s="161"/>
      <c r="I1" s="160"/>
      <c r="J1" s="161"/>
      <c r="K1" s="160"/>
      <c r="L1" s="161"/>
      <c r="M1" s="156"/>
      <c r="N1" s="156"/>
    </row>
    <row r="2" s="155" customFormat="1" ht="38" customHeight="1" spans="1:14">
      <c r="A2" s="162" t="s">
        <v>1</v>
      </c>
      <c r="B2" s="163"/>
      <c r="C2" s="164"/>
      <c r="D2" s="164"/>
      <c r="E2" s="164"/>
      <c r="F2" s="165"/>
      <c r="G2" s="166"/>
      <c r="H2" s="166"/>
      <c r="I2" s="165"/>
      <c r="J2" s="166"/>
      <c r="K2" s="165"/>
      <c r="L2" s="166"/>
      <c r="M2" s="164"/>
      <c r="N2" s="164"/>
    </row>
    <row r="3" s="156" customFormat="1" ht="19" customHeight="1" spans="1:14">
      <c r="A3" s="167" t="s">
        <v>2</v>
      </c>
      <c r="B3" s="167" t="s">
        <v>3</v>
      </c>
      <c r="C3" s="167"/>
      <c r="D3" s="167" t="s">
        <v>4</v>
      </c>
      <c r="E3" s="167"/>
      <c r="F3" s="168"/>
      <c r="G3" s="168" t="s">
        <v>5</v>
      </c>
      <c r="H3" s="168"/>
      <c r="I3" s="168"/>
      <c r="J3" s="168"/>
      <c r="K3" s="168"/>
      <c r="L3" s="168"/>
      <c r="M3" s="167" t="s">
        <v>6</v>
      </c>
      <c r="N3" s="167" t="s">
        <v>7</v>
      </c>
    </row>
    <row r="4" s="156" customFormat="1" ht="33" customHeight="1" spans="1:14">
      <c r="A4" s="167"/>
      <c r="B4" s="167"/>
      <c r="C4" s="167"/>
      <c r="D4" s="167" t="s">
        <v>8</v>
      </c>
      <c r="E4" s="167" t="s">
        <v>9</v>
      </c>
      <c r="F4" s="168" t="s">
        <v>10</v>
      </c>
      <c r="G4" s="168" t="s">
        <v>11</v>
      </c>
      <c r="H4" s="168" t="s">
        <v>12</v>
      </c>
      <c r="I4" s="168" t="s">
        <v>13</v>
      </c>
      <c r="J4" s="168" t="s">
        <v>14</v>
      </c>
      <c r="K4" s="168" t="s">
        <v>13</v>
      </c>
      <c r="L4" s="168" t="s">
        <v>15</v>
      </c>
      <c r="M4" s="167"/>
      <c r="N4" s="167"/>
    </row>
    <row r="5" s="157" customFormat="1" ht="19" customHeight="1" spans="1:14">
      <c r="A5" s="115" t="s">
        <v>16</v>
      </c>
      <c r="B5" s="115"/>
      <c r="C5" s="115"/>
      <c r="D5" s="115" t="s">
        <v>17</v>
      </c>
      <c r="E5" s="115" t="s">
        <v>17</v>
      </c>
      <c r="F5" s="169">
        <f>F6+F10+F17</f>
        <v>18136.318028</v>
      </c>
      <c r="G5" s="169">
        <f t="shared" ref="G5:G20" si="0">H5+J5+L5</f>
        <v>15857.360845</v>
      </c>
      <c r="H5" s="169">
        <f>H6+H10+H17</f>
        <v>8264.1494</v>
      </c>
      <c r="I5" s="169" t="s">
        <v>18</v>
      </c>
      <c r="J5" s="169">
        <f>J6+J10+J17</f>
        <v>5943.111445</v>
      </c>
      <c r="K5" s="169" t="s">
        <v>18</v>
      </c>
      <c r="L5" s="169">
        <f>L6+L10+L17</f>
        <v>1650.1</v>
      </c>
      <c r="M5" s="115" t="s">
        <v>17</v>
      </c>
      <c r="N5" s="115"/>
    </row>
    <row r="6" s="155" customFormat="1" ht="19" customHeight="1" spans="1:14">
      <c r="A6" s="170" t="s">
        <v>19</v>
      </c>
      <c r="B6" s="171" t="s">
        <v>11</v>
      </c>
      <c r="C6" s="172"/>
      <c r="D6" s="115" t="s">
        <v>17</v>
      </c>
      <c r="E6" s="115" t="s">
        <v>17</v>
      </c>
      <c r="F6" s="169">
        <f>SUM(F7:F9)</f>
        <v>8602.01</v>
      </c>
      <c r="G6" s="169">
        <f t="shared" si="0"/>
        <v>8208.01</v>
      </c>
      <c r="H6" s="169">
        <f>SUM(H7:H9)</f>
        <v>5549.01</v>
      </c>
      <c r="I6" s="169" t="s">
        <v>17</v>
      </c>
      <c r="J6" s="169">
        <f>SUM(J7:J9)</f>
        <v>2389</v>
      </c>
      <c r="K6" s="169" t="s">
        <v>17</v>
      </c>
      <c r="L6" s="169">
        <f>SUM(L7:L9)</f>
        <v>270</v>
      </c>
      <c r="M6" s="115"/>
      <c r="N6" s="115"/>
    </row>
    <row r="7" s="154" customFormat="1" ht="40" customHeight="1" spans="1:14">
      <c r="A7" s="173"/>
      <c r="B7" s="174" t="s">
        <v>20</v>
      </c>
      <c r="C7" s="83" t="s">
        <v>21</v>
      </c>
      <c r="D7" s="83" t="s">
        <v>22</v>
      </c>
      <c r="E7" s="126" t="s">
        <v>23</v>
      </c>
      <c r="F7" s="104">
        <f>附件2新兴!E7+附件3屯城!E7+附件4西昌!E7+附件5坡心!E7+附件6南坤!E7+附件7南吕!E7+附件8枫木!E7+附件9乌坡!E7</f>
        <v>7849</v>
      </c>
      <c r="G7" s="104">
        <f t="shared" si="0"/>
        <v>7653</v>
      </c>
      <c r="H7" s="104">
        <f>附件2新兴!H7+附件3屯城!H7+附件4西昌!H7+附件5坡心!H7+附件6南坤!H7+附件7南吕!H7+附件8枫木!H7+附件9乌坡!H7</f>
        <v>4994</v>
      </c>
      <c r="I7" s="104" t="s">
        <v>24</v>
      </c>
      <c r="J7" s="104">
        <f>附件2新兴!J7+附件3屯城!J7+附件4西昌!J7+附件5坡心!J7+附件6南坤!J7+附件7南吕!J7+附件8枫木!J7+附件9乌坡!J7</f>
        <v>2389</v>
      </c>
      <c r="K7" s="104" t="s">
        <v>25</v>
      </c>
      <c r="L7" s="104">
        <f>附件2新兴!L7+附件3屯城!L7+附件4西昌!L7+附件5坡心!L7+附件6南坤!L7+附件7南吕!L7+附件8枫木!L7+附件9乌坡!L7</f>
        <v>270</v>
      </c>
      <c r="M7" s="83" t="s">
        <v>26</v>
      </c>
      <c r="N7" s="126" t="s">
        <v>27</v>
      </c>
    </row>
    <row r="8" s="154" customFormat="1" ht="43" customHeight="1" spans="1:14">
      <c r="A8" s="173"/>
      <c r="B8" s="175"/>
      <c r="C8" s="176" t="s">
        <v>28</v>
      </c>
      <c r="D8" s="83" t="s">
        <v>29</v>
      </c>
      <c r="E8" s="126" t="s">
        <v>30</v>
      </c>
      <c r="F8" s="104">
        <f>附件2新兴!E17+附件3屯城!E28+附件4西昌!E14+附件5坡心!E16+附件6南坤!E22+附件7南吕!E23+附件8枫木!E18+附件9乌坡!E21</f>
        <v>489.01</v>
      </c>
      <c r="G8" s="104">
        <f t="shared" si="0"/>
        <v>489.01</v>
      </c>
      <c r="H8" s="104">
        <f>附件2新兴!H17+附件3屯城!H28+附件4西昌!H14+附件5坡心!H16+附件6南坤!H22+附件7南吕!H23+附件8枫木!H18+附件9乌坡!H21</f>
        <v>489.01</v>
      </c>
      <c r="I8" s="104" t="s">
        <v>31</v>
      </c>
      <c r="J8" s="104">
        <f>附件6南坤!J22</f>
        <v>0</v>
      </c>
      <c r="K8" s="104" t="s">
        <v>17</v>
      </c>
      <c r="L8" s="104">
        <f>附件2新兴!L17+附件3屯城!L28+附件4西昌!L14+附件5坡心!L16+附件6南坤!L22+附件7南吕!L23+附件8枫木!L18+附件9乌坡!L21</f>
        <v>0</v>
      </c>
      <c r="M8" s="83" t="s">
        <v>26</v>
      </c>
      <c r="N8" s="126" t="s">
        <v>27</v>
      </c>
    </row>
    <row r="9" s="154" customFormat="1" ht="68" customHeight="1" spans="1:14">
      <c r="A9" s="173"/>
      <c r="B9" s="175"/>
      <c r="C9" s="15" t="s">
        <v>32</v>
      </c>
      <c r="D9" s="16" t="s">
        <v>33</v>
      </c>
      <c r="E9" s="126" t="s">
        <v>34</v>
      </c>
      <c r="F9" s="104">
        <v>264</v>
      </c>
      <c r="G9" s="104">
        <f t="shared" si="0"/>
        <v>66</v>
      </c>
      <c r="H9" s="104">
        <v>66</v>
      </c>
      <c r="I9" s="104" t="s">
        <v>31</v>
      </c>
      <c r="J9" s="104">
        <v>0</v>
      </c>
      <c r="K9" s="104" t="s">
        <v>17</v>
      </c>
      <c r="L9" s="104">
        <v>0</v>
      </c>
      <c r="M9" s="83" t="s">
        <v>35</v>
      </c>
      <c r="N9" s="126" t="s">
        <v>36</v>
      </c>
    </row>
    <row r="10" s="155" customFormat="1" ht="24" customHeight="1" spans="1:14">
      <c r="A10" s="177" t="s">
        <v>37</v>
      </c>
      <c r="B10" s="171" t="s">
        <v>11</v>
      </c>
      <c r="C10" s="172"/>
      <c r="D10" s="115" t="s">
        <v>17</v>
      </c>
      <c r="E10" s="115" t="s">
        <v>17</v>
      </c>
      <c r="F10" s="169">
        <f>SUM(F11:F16)</f>
        <v>8257.258028</v>
      </c>
      <c r="G10" s="169">
        <f t="shared" si="0"/>
        <v>6372.309803</v>
      </c>
      <c r="H10" s="178">
        <f>SUM(H11:H16)</f>
        <v>2455.0894</v>
      </c>
      <c r="I10" s="178" t="s">
        <v>17</v>
      </c>
      <c r="J10" s="178">
        <f>SUM(J11:J16)</f>
        <v>2818.120403</v>
      </c>
      <c r="K10" s="169" t="s">
        <v>17</v>
      </c>
      <c r="L10" s="178">
        <f>SUM(L11:L16)</f>
        <v>1099.1</v>
      </c>
      <c r="M10" s="115" t="s">
        <v>17</v>
      </c>
      <c r="N10" s="115"/>
    </row>
    <row r="11" s="154" customFormat="1" ht="62" customHeight="1" spans="1:14">
      <c r="A11" s="179"/>
      <c r="B11" s="180" t="s">
        <v>38</v>
      </c>
      <c r="C11" s="126" t="s">
        <v>39</v>
      </c>
      <c r="D11" s="126" t="s">
        <v>40</v>
      </c>
      <c r="E11" s="126" t="s">
        <v>41</v>
      </c>
      <c r="F11" s="104">
        <f>G11</f>
        <v>2375.971192</v>
      </c>
      <c r="G11" s="104">
        <f t="shared" si="0"/>
        <v>2375.971192</v>
      </c>
      <c r="H11" s="181">
        <f>附件2新兴!H39+附件3屯城!H48+附件4西昌!H28+附件5坡心!H26+附件6南坤!H47+附件7南吕!H34+附件8枫木!H31+附件9乌坡!H43+附件11民族!H17+附件12水务!H10</f>
        <v>1805.402244</v>
      </c>
      <c r="I11" s="104" t="s">
        <v>31</v>
      </c>
      <c r="J11" s="181">
        <f>附件2新兴!J39+附件3屯城!J48+附件4西昌!J28+附件5坡心!J26+附件6南坤!J47+附件7南吕!J34+附件8枫木!J31+附件9乌坡!J43+附件12水务!J10+附件11民族!J17</f>
        <v>570.568948</v>
      </c>
      <c r="K11" s="104" t="s">
        <v>42</v>
      </c>
      <c r="L11" s="181">
        <f>附件2新兴!L39+附件3屯城!L48+附件4西昌!L28+附件5坡心!L26+附件6南坤!L47+附件7南吕!L34+附件8枫木!L31+附件9乌坡!L43+附件12水务!L10+附件12水务!L10</f>
        <v>0</v>
      </c>
      <c r="M11" s="126" t="s">
        <v>43</v>
      </c>
      <c r="N11" s="126" t="s">
        <v>44</v>
      </c>
    </row>
    <row r="12" s="154" customFormat="1" ht="42" customHeight="1" spans="1:14">
      <c r="A12" s="179"/>
      <c r="B12" s="182"/>
      <c r="C12" s="183" t="s">
        <v>45</v>
      </c>
      <c r="D12" s="126" t="s">
        <v>46</v>
      </c>
      <c r="E12" s="126" t="s">
        <v>47</v>
      </c>
      <c r="F12" s="104">
        <f>附件2新兴!E20+附件3屯城!E31+附件4西昌!E17+附件5坡心!E19+附件6南坤!E25+附件7南吕!E26+附件8枫木!E21+附件9乌坡!E24</f>
        <v>4601.121635</v>
      </c>
      <c r="G12" s="104">
        <f t="shared" si="0"/>
        <v>2769.886965</v>
      </c>
      <c r="H12" s="104">
        <f>附件2新兴!H20+附件3屯城!H31+附件4西昌!H17+附件5坡心!H19+附件6南坤!H25+附件7南吕!H26+附件8枫木!H21+附件9乌坡!H24</f>
        <v>409.975454</v>
      </c>
      <c r="I12" s="104" t="s">
        <v>31</v>
      </c>
      <c r="J12" s="104">
        <f>附件2新兴!J20+附件3屯城!J31+附件4西昌!J17+附件5坡心!J19+附件6南坤!J25+附件7南吕!J26+附件8枫木!J21+附件9乌坡!J24</f>
        <v>1850.221811</v>
      </c>
      <c r="K12" s="104" t="s">
        <v>48</v>
      </c>
      <c r="L12" s="104">
        <f>附件2新兴!L20+附件3屯城!L31+附件4西昌!L17+附件5坡心!L19+附件6南坤!L25+附件7南吕!L26+附件8枫木!L21+附件9乌坡!L24</f>
        <v>509.6897</v>
      </c>
      <c r="M12" s="126" t="s">
        <v>26</v>
      </c>
      <c r="N12" s="126" t="s">
        <v>27</v>
      </c>
    </row>
    <row r="13" s="154" customFormat="1" ht="39" customHeight="1" spans="1:14">
      <c r="A13" s="179"/>
      <c r="B13" s="182"/>
      <c r="C13" s="126" t="s">
        <v>49</v>
      </c>
      <c r="D13" s="126" t="s">
        <v>50</v>
      </c>
      <c r="E13" s="126" t="s">
        <v>47</v>
      </c>
      <c r="F13" s="104">
        <f>附件10发改!E7</f>
        <v>300</v>
      </c>
      <c r="G13" s="104">
        <f t="shared" si="0"/>
        <v>268.166445</v>
      </c>
      <c r="H13" s="104">
        <f>附件10发改!H7</f>
        <v>0</v>
      </c>
      <c r="I13" s="104" t="s">
        <v>17</v>
      </c>
      <c r="J13" s="104">
        <f>附件10发改!J7</f>
        <v>268.166445</v>
      </c>
      <c r="K13" s="104" t="s">
        <v>51</v>
      </c>
      <c r="L13" s="104">
        <f>附件10发改!L7</f>
        <v>0</v>
      </c>
      <c r="M13" s="126" t="s">
        <v>52</v>
      </c>
      <c r="N13" s="126" t="s">
        <v>53</v>
      </c>
    </row>
    <row r="14" s="154" customFormat="1" ht="48" customHeight="1" spans="1:14">
      <c r="A14" s="179"/>
      <c r="B14" s="182"/>
      <c r="C14" s="126" t="s">
        <v>54</v>
      </c>
      <c r="D14" s="126" t="s">
        <v>55</v>
      </c>
      <c r="E14" s="126" t="s">
        <v>47</v>
      </c>
      <c r="F14" s="104">
        <f>附件11民族!E7</f>
        <v>324.874901</v>
      </c>
      <c r="G14" s="104">
        <f t="shared" si="0"/>
        <v>324.874901</v>
      </c>
      <c r="H14" s="104">
        <f>附件11民族!H7</f>
        <v>222.711702</v>
      </c>
      <c r="I14" s="104" t="s">
        <v>56</v>
      </c>
      <c r="J14" s="104">
        <f>附件11民族!J7</f>
        <v>102.163199</v>
      </c>
      <c r="K14" s="104" t="s">
        <v>57</v>
      </c>
      <c r="L14" s="104">
        <f>附件11民族!L7</f>
        <v>0</v>
      </c>
      <c r="M14" s="126" t="s">
        <v>58</v>
      </c>
      <c r="N14" s="126" t="s">
        <v>59</v>
      </c>
    </row>
    <row r="15" s="154" customFormat="1" ht="36" customHeight="1" spans="1:14">
      <c r="A15" s="179"/>
      <c r="B15" s="182"/>
      <c r="C15" s="126" t="s">
        <v>60</v>
      </c>
      <c r="D15" s="126" t="s">
        <v>61</v>
      </c>
      <c r="E15" s="126" t="s">
        <v>47</v>
      </c>
      <c r="F15" s="104">
        <f>附件12水务!E7</f>
        <v>111.88</v>
      </c>
      <c r="G15" s="104">
        <f t="shared" si="0"/>
        <v>90</v>
      </c>
      <c r="H15" s="104">
        <f>附件12水务!H9</f>
        <v>0</v>
      </c>
      <c r="I15" s="104" t="s">
        <v>31</v>
      </c>
      <c r="J15" s="104">
        <f>附件12水务!J7</f>
        <v>27</v>
      </c>
      <c r="K15" s="104" t="s">
        <v>42</v>
      </c>
      <c r="L15" s="104">
        <f>附件12水务!L7</f>
        <v>63</v>
      </c>
      <c r="M15" s="126" t="s">
        <v>62</v>
      </c>
      <c r="N15" s="126" t="s">
        <v>63</v>
      </c>
    </row>
    <row r="16" s="154" customFormat="1" ht="72" customHeight="1" spans="1:14">
      <c r="A16" s="179"/>
      <c r="B16" s="182"/>
      <c r="C16" s="126" t="s">
        <v>64</v>
      </c>
      <c r="D16" s="126" t="s">
        <v>65</v>
      </c>
      <c r="E16" s="126" t="s">
        <v>47</v>
      </c>
      <c r="F16" s="104">
        <f>G16</f>
        <v>543.4103</v>
      </c>
      <c r="G16" s="104">
        <f t="shared" si="0"/>
        <v>543.4103</v>
      </c>
      <c r="H16" s="104">
        <f>附件13农业!H10</f>
        <v>17</v>
      </c>
      <c r="I16" s="104" t="s">
        <v>31</v>
      </c>
      <c r="J16" s="104">
        <f>附件2新兴!J102+附件3屯城!J58+附件4西昌!J33+附件5坡心!J37+附件6南坤!J56+附件7南吕!J53+附件8枫木!J48+附件9乌坡!J72+附件10发改!J11+附件11民族!J32+附件12水务!J18</f>
        <v>0</v>
      </c>
      <c r="K16" s="104" t="s">
        <v>17</v>
      </c>
      <c r="L16" s="104">
        <f>附件2新兴!L102+附件3屯城!L58+附件4西昌!L33+附件5坡心!L37+附件6南坤!L56+附件7南吕!L53+附件8枫木!L48+附件9乌坡!L72+附件10发改!L11+附件11民族!L32+附件12水务!L18</f>
        <v>526.4103</v>
      </c>
      <c r="M16" s="126" t="s">
        <v>66</v>
      </c>
      <c r="N16" s="126" t="s">
        <v>44</v>
      </c>
    </row>
    <row r="17" s="155" customFormat="1" ht="25" customHeight="1" spans="1:14">
      <c r="A17" s="177" t="s">
        <v>67</v>
      </c>
      <c r="B17" s="115" t="s">
        <v>11</v>
      </c>
      <c r="C17" s="115"/>
      <c r="D17" s="115" t="s">
        <v>17</v>
      </c>
      <c r="E17" s="115" t="s">
        <v>17</v>
      </c>
      <c r="F17" s="169">
        <f>SUM(F18:F20)</f>
        <v>1277.05</v>
      </c>
      <c r="G17" s="169">
        <f t="shared" si="0"/>
        <v>1277.041042</v>
      </c>
      <c r="H17" s="169">
        <f>SUM(H18:H20)</f>
        <v>260.05</v>
      </c>
      <c r="I17" s="169"/>
      <c r="J17" s="169">
        <f>SUM(J18:J20)</f>
        <v>735.991042</v>
      </c>
      <c r="K17" s="169"/>
      <c r="L17" s="169">
        <f>SUM(L18:L20)</f>
        <v>281</v>
      </c>
      <c r="M17" s="115"/>
      <c r="N17" s="115"/>
    </row>
    <row r="18" s="154" customFormat="1" ht="66" customHeight="1" spans="1:14">
      <c r="A18" s="179"/>
      <c r="B18" s="126" t="s">
        <v>68</v>
      </c>
      <c r="C18" s="83" t="s">
        <v>69</v>
      </c>
      <c r="D18" s="126" t="s">
        <v>70</v>
      </c>
      <c r="E18" s="126" t="s">
        <v>71</v>
      </c>
      <c r="F18" s="104">
        <v>260.05</v>
      </c>
      <c r="G18" s="104">
        <f t="shared" si="0"/>
        <v>260.05</v>
      </c>
      <c r="H18" s="104">
        <v>260.05</v>
      </c>
      <c r="I18" s="16" t="s">
        <v>31</v>
      </c>
      <c r="J18" s="104">
        <v>0</v>
      </c>
      <c r="K18" s="104" t="s">
        <v>17</v>
      </c>
      <c r="L18" s="104">
        <v>0</v>
      </c>
      <c r="M18" s="126" t="s">
        <v>72</v>
      </c>
      <c r="N18" s="126" t="s">
        <v>73</v>
      </c>
    </row>
    <row r="19" s="154" customFormat="1" ht="39" customHeight="1" spans="1:14">
      <c r="A19" s="179"/>
      <c r="B19" s="126"/>
      <c r="C19" s="83" t="s">
        <v>74</v>
      </c>
      <c r="D19" s="126" t="s">
        <v>75</v>
      </c>
      <c r="E19" s="126" t="s">
        <v>76</v>
      </c>
      <c r="F19" s="104">
        <f>G19</f>
        <v>17</v>
      </c>
      <c r="G19" s="104">
        <f t="shared" si="0"/>
        <v>17</v>
      </c>
      <c r="H19" s="104">
        <v>0</v>
      </c>
      <c r="I19" s="104" t="s">
        <v>17</v>
      </c>
      <c r="J19" s="104">
        <v>17</v>
      </c>
      <c r="K19" s="104" t="s">
        <v>42</v>
      </c>
      <c r="L19" s="139">
        <v>0</v>
      </c>
      <c r="M19" s="126" t="s">
        <v>72</v>
      </c>
      <c r="N19" s="126"/>
    </row>
    <row r="20" s="154" customFormat="1" ht="55" customHeight="1" spans="1:14">
      <c r="A20" s="179"/>
      <c r="B20" s="126"/>
      <c r="C20" s="83" t="s">
        <v>77</v>
      </c>
      <c r="D20" s="83" t="s">
        <v>77</v>
      </c>
      <c r="E20" s="126" t="s">
        <v>78</v>
      </c>
      <c r="F20" s="181">
        <v>1000</v>
      </c>
      <c r="G20" s="104">
        <f t="shared" si="0"/>
        <v>999.991042</v>
      </c>
      <c r="H20" s="104">
        <v>0</v>
      </c>
      <c r="I20" s="104" t="s">
        <v>17</v>
      </c>
      <c r="J20" s="104">
        <v>718.991042</v>
      </c>
      <c r="K20" s="104" t="s">
        <v>42</v>
      </c>
      <c r="L20" s="181">
        <v>281</v>
      </c>
      <c r="M20" s="126" t="s">
        <v>79</v>
      </c>
      <c r="N20" s="126" t="s">
        <v>73</v>
      </c>
    </row>
  </sheetData>
  <mergeCells count="18">
    <mergeCell ref="A1:C1"/>
    <mergeCell ref="A2:N2"/>
    <mergeCell ref="D3:F3"/>
    <mergeCell ref="G3:L3"/>
    <mergeCell ref="A5:C5"/>
    <mergeCell ref="B6:C6"/>
    <mergeCell ref="B10:C10"/>
    <mergeCell ref="B17:C17"/>
    <mergeCell ref="A3:A4"/>
    <mergeCell ref="A6:A9"/>
    <mergeCell ref="A10:A16"/>
    <mergeCell ref="A17:A20"/>
    <mergeCell ref="B7:B9"/>
    <mergeCell ref="B11:B16"/>
    <mergeCell ref="B18:B20"/>
    <mergeCell ref="M3:M4"/>
    <mergeCell ref="N3:N4"/>
    <mergeCell ref="B3:C4"/>
  </mergeCells>
  <pageMargins left="0.393055555555556" right="0.275" top="0.511805555555556" bottom="0.550694444444444" header="0.5" footer="0.5"/>
  <pageSetup paperSize="9" scale="99" fitToHeight="0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1"/>
  <sheetViews>
    <sheetView view="pageBreakPreview" zoomScale="90" zoomScaleNormal="100" zoomScaleSheetLayoutView="90" workbookViewId="0">
      <selection activeCell="K9" sqref="K9"/>
    </sheetView>
  </sheetViews>
  <sheetFormatPr defaultColWidth="9" defaultRowHeight="30" customHeight="1"/>
  <cols>
    <col min="1" max="1" width="5.75" style="1" customWidth="1"/>
    <col min="2" max="2" width="9" style="1"/>
    <col min="3" max="3" width="19.5" style="1" customWidth="1"/>
    <col min="4" max="4" width="13.6916666666667" style="1" customWidth="1"/>
    <col min="5" max="5" width="14.5666666666667" style="1" customWidth="1"/>
    <col min="6" max="6" width="13.1083333333333" style="1"/>
    <col min="7" max="7" width="13.575" style="4" customWidth="1"/>
    <col min="8" max="8" width="11.8916666666667" style="1"/>
    <col min="9" max="9" width="11.5" style="1"/>
    <col min="10" max="10" width="12.8833333333333" style="1"/>
    <col min="11" max="11" width="18.75" style="1" customWidth="1"/>
    <col min="12" max="12" width="11.5" style="1"/>
    <col min="13" max="16384" width="9" style="1"/>
  </cols>
  <sheetData>
    <row r="1" customHeight="1" spans="1:1">
      <c r="A1" s="1" t="s">
        <v>53</v>
      </c>
    </row>
    <row r="2" s="33" customFormat="1" customHeight="1" spans="1:13">
      <c r="A2" s="35" t="s">
        <v>840</v>
      </c>
      <c r="B2" s="35"/>
      <c r="C2" s="35"/>
      <c r="D2" s="35"/>
      <c r="E2" s="36"/>
      <c r="F2" s="36"/>
      <c r="G2" s="37"/>
      <c r="H2" s="36"/>
      <c r="I2" s="36"/>
      <c r="J2" s="36"/>
      <c r="K2" s="36"/>
      <c r="L2" s="36"/>
      <c r="M2" s="36"/>
    </row>
    <row r="3" s="1" customFormat="1" customHeight="1" spans="1:13">
      <c r="A3" s="9" t="s">
        <v>82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="1" customFormat="1" customHeight="1" spans="1:13">
      <c r="A4" s="20" t="s">
        <v>2</v>
      </c>
      <c r="B4" s="20" t="s">
        <v>83</v>
      </c>
      <c r="C4" s="20" t="s">
        <v>84</v>
      </c>
      <c r="D4" s="20" t="s">
        <v>8</v>
      </c>
      <c r="E4" s="27" t="s">
        <v>85</v>
      </c>
      <c r="F4" s="60" t="s">
        <v>86</v>
      </c>
      <c r="G4" s="61" t="s">
        <v>87</v>
      </c>
      <c r="H4" s="61"/>
      <c r="I4" s="61"/>
      <c r="J4" s="61"/>
      <c r="K4" s="61"/>
      <c r="L4" s="69"/>
      <c r="M4" s="20" t="s">
        <v>7</v>
      </c>
    </row>
    <row r="5" s="1" customFormat="1" customHeight="1" spans="1:13">
      <c r="A5" s="20"/>
      <c r="B5" s="20"/>
      <c r="C5" s="20"/>
      <c r="D5" s="20"/>
      <c r="E5" s="27"/>
      <c r="F5" s="62"/>
      <c r="G5" s="63" t="s">
        <v>88</v>
      </c>
      <c r="H5" s="64" t="s">
        <v>12</v>
      </c>
      <c r="I5" s="27" t="s">
        <v>13</v>
      </c>
      <c r="J5" s="27" t="s">
        <v>14</v>
      </c>
      <c r="K5" s="27" t="s">
        <v>13</v>
      </c>
      <c r="L5" s="27" t="s">
        <v>15</v>
      </c>
      <c r="M5" s="20"/>
    </row>
    <row r="6" s="5" customFormat="1" ht="37" customHeight="1" spans="1:13">
      <c r="A6" s="11">
        <f>A9+A11</f>
        <v>3</v>
      </c>
      <c r="B6" s="42" t="s">
        <v>16</v>
      </c>
      <c r="C6" s="43"/>
      <c r="D6" s="11"/>
      <c r="E6" s="11">
        <f>E7+E10</f>
        <v>330</v>
      </c>
      <c r="F6" s="11"/>
      <c r="G6" s="11">
        <f>G7+G10</f>
        <v>298.166445</v>
      </c>
      <c r="H6" s="11">
        <f>H7+H10</f>
        <v>0</v>
      </c>
      <c r="I6" s="11" t="s">
        <v>17</v>
      </c>
      <c r="J6" s="11">
        <f>J7+J10</f>
        <v>268.166445</v>
      </c>
      <c r="K6" s="11" t="s">
        <v>17</v>
      </c>
      <c r="L6" s="11">
        <f>L7+L10</f>
        <v>30</v>
      </c>
      <c r="M6" s="43"/>
    </row>
    <row r="7" s="5" customFormat="1" customHeight="1" spans="1:13">
      <c r="A7" s="44" t="s">
        <v>841</v>
      </c>
      <c r="B7" s="45"/>
      <c r="C7" s="46"/>
      <c r="D7" s="65" t="s">
        <v>88</v>
      </c>
      <c r="E7" s="65">
        <f>SUM(E8:E9)</f>
        <v>300</v>
      </c>
      <c r="F7" s="65"/>
      <c r="G7" s="65">
        <f>H7+J7+L7</f>
        <v>268.166445</v>
      </c>
      <c r="H7" s="65">
        <f>SUM(H8:H9)</f>
        <v>0</v>
      </c>
      <c r="I7" s="65" t="s">
        <v>17</v>
      </c>
      <c r="J7" s="65">
        <f>SUM(J8:J9)</f>
        <v>268.166445</v>
      </c>
      <c r="K7" s="65" t="s">
        <v>17</v>
      </c>
      <c r="L7" s="65">
        <f>SUM(L8:L9)</f>
        <v>0</v>
      </c>
      <c r="M7" s="65"/>
    </row>
    <row r="8" s="4" customFormat="1" ht="47" customHeight="1" spans="1:13">
      <c r="A8" s="19">
        <v>1</v>
      </c>
      <c r="B8" s="66" t="s">
        <v>842</v>
      </c>
      <c r="C8" s="66" t="s">
        <v>843</v>
      </c>
      <c r="D8" s="66" t="s">
        <v>844</v>
      </c>
      <c r="E8" s="66">
        <v>110</v>
      </c>
      <c r="F8" s="66" t="s">
        <v>845</v>
      </c>
      <c r="G8" s="19">
        <f>H8+J8+L8</f>
        <v>110</v>
      </c>
      <c r="H8" s="19">
        <v>0</v>
      </c>
      <c r="I8" s="19" t="s">
        <v>17</v>
      </c>
      <c r="J8" s="19">
        <v>110</v>
      </c>
      <c r="K8" s="70" t="s">
        <v>42</v>
      </c>
      <c r="L8" s="19">
        <v>0</v>
      </c>
      <c r="M8" s="19" t="s">
        <v>94</v>
      </c>
    </row>
    <row r="9" s="4" customFormat="1" ht="103" customHeight="1" spans="1:13">
      <c r="A9" s="19">
        <v>2</v>
      </c>
      <c r="B9" s="66" t="s">
        <v>846</v>
      </c>
      <c r="C9" s="66" t="s">
        <v>847</v>
      </c>
      <c r="D9" s="66" t="s">
        <v>848</v>
      </c>
      <c r="E9" s="66">
        <v>190</v>
      </c>
      <c r="F9" s="66" t="s">
        <v>845</v>
      </c>
      <c r="G9" s="19">
        <f>H9+J9+L9</f>
        <v>158.166445</v>
      </c>
      <c r="H9" s="19">
        <v>0</v>
      </c>
      <c r="I9" s="19" t="s">
        <v>17</v>
      </c>
      <c r="J9" s="19">
        <v>158.166445</v>
      </c>
      <c r="K9" s="70" t="s">
        <v>849</v>
      </c>
      <c r="L9" s="19">
        <v>0</v>
      </c>
      <c r="M9" s="19" t="s">
        <v>107</v>
      </c>
    </row>
    <row r="10" s="5" customFormat="1" customHeight="1" spans="1:13">
      <c r="A10" s="44" t="s">
        <v>64</v>
      </c>
      <c r="B10" s="45"/>
      <c r="C10" s="46"/>
      <c r="D10" s="14" t="s">
        <v>11</v>
      </c>
      <c r="E10" s="14">
        <f>E11</f>
        <v>30</v>
      </c>
      <c r="F10" s="14"/>
      <c r="G10" s="14">
        <f>H10+J10+L10</f>
        <v>30</v>
      </c>
      <c r="H10" s="14">
        <f>H11</f>
        <v>0</v>
      </c>
      <c r="I10" s="14" t="str">
        <f>I11</f>
        <v>-</v>
      </c>
      <c r="J10" s="14">
        <f>J11</f>
        <v>0</v>
      </c>
      <c r="K10" s="14" t="str">
        <f>K11</f>
        <v>-</v>
      </c>
      <c r="L10" s="14">
        <f>L11</f>
        <v>30</v>
      </c>
      <c r="M10" s="14"/>
    </row>
    <row r="11" s="34" customFormat="1" ht="50" customHeight="1" spans="1:16380">
      <c r="A11" s="49">
        <v>1</v>
      </c>
      <c r="B11" s="67" t="s">
        <v>850</v>
      </c>
      <c r="C11" s="68" t="s">
        <v>274</v>
      </c>
      <c r="D11" s="49"/>
      <c r="E11" s="49">
        <v>30</v>
      </c>
      <c r="F11" s="49"/>
      <c r="G11" s="49">
        <v>30</v>
      </c>
      <c r="H11" s="49">
        <v>0</v>
      </c>
      <c r="I11" s="49" t="s">
        <v>17</v>
      </c>
      <c r="J11" s="49">
        <v>0</v>
      </c>
      <c r="K11" s="49" t="s">
        <v>17</v>
      </c>
      <c r="L11" s="49">
        <v>30</v>
      </c>
      <c r="M11" s="49"/>
      <c r="XEY11" s="71"/>
      <c r="XEZ11" s="71"/>
    </row>
  </sheetData>
  <mergeCells count="14">
    <mergeCell ref="A1:C1"/>
    <mergeCell ref="A2:M2"/>
    <mergeCell ref="A3:M3"/>
    <mergeCell ref="G4:L4"/>
    <mergeCell ref="B6:C6"/>
    <mergeCell ref="A7:C7"/>
    <mergeCell ref="A10:C10"/>
    <mergeCell ref="A4:A5"/>
    <mergeCell ref="B4:B5"/>
    <mergeCell ref="C4:C5"/>
    <mergeCell ref="D4:D5"/>
    <mergeCell ref="E4:E5"/>
    <mergeCell ref="F4:F5"/>
    <mergeCell ref="M4:M5"/>
  </mergeCells>
  <pageMargins left="0.75" right="0.75" top="1" bottom="1" header="0.5" footer="0.5"/>
  <pageSetup paperSize="9" scale="83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32"/>
  <sheetViews>
    <sheetView view="pageBreakPreview" zoomScale="90" zoomScaleNormal="85" zoomScaleSheetLayoutView="90" topLeftCell="A4" workbookViewId="0">
      <selection activeCell="G6" sqref="G6"/>
    </sheetView>
  </sheetViews>
  <sheetFormatPr defaultColWidth="9" defaultRowHeight="30" customHeight="1"/>
  <cols>
    <col min="1" max="1" width="5.43333333333333" style="1" customWidth="1"/>
    <col min="2" max="2" width="16.2" style="1" customWidth="1"/>
    <col min="3" max="3" width="25.0916666666667" style="1" customWidth="1"/>
    <col min="4" max="4" width="27.4916666666667" style="1" customWidth="1"/>
    <col min="5" max="5" width="16.3333333333333" style="1" customWidth="1"/>
    <col min="6" max="6" width="11.775" style="1"/>
    <col min="7" max="7" width="13.575" style="4" customWidth="1"/>
    <col min="8" max="8" width="12.8833333333333" style="1"/>
    <col min="9" max="9" width="15.8833333333333" style="1" customWidth="1"/>
    <col min="10" max="10" width="16.25" style="1" customWidth="1"/>
    <col min="11" max="11" width="16.175" style="1" customWidth="1"/>
    <col min="12" max="12" width="11.5" style="1"/>
    <col min="13" max="13" width="11.625" style="1"/>
    <col min="14" max="16384" width="9" style="1"/>
  </cols>
  <sheetData>
    <row r="1" customHeight="1" spans="1:1">
      <c r="A1" s="1" t="s">
        <v>59</v>
      </c>
    </row>
    <row r="2" s="33" customFormat="1" customHeight="1" spans="1:13">
      <c r="A2" s="35" t="s">
        <v>851</v>
      </c>
      <c r="B2" s="35"/>
      <c r="C2" s="35"/>
      <c r="D2" s="35"/>
      <c r="E2" s="36"/>
      <c r="F2" s="36"/>
      <c r="G2" s="37"/>
      <c r="H2" s="36"/>
      <c r="I2" s="36"/>
      <c r="J2" s="36"/>
      <c r="K2" s="36"/>
      <c r="L2" s="36"/>
      <c r="M2" s="36"/>
    </row>
    <row r="3" s="1" customFormat="1" customHeight="1" spans="1:13">
      <c r="A3" s="9" t="s">
        <v>82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="3" customFormat="1" customHeight="1" spans="1:13">
      <c r="A4" s="10" t="s">
        <v>2</v>
      </c>
      <c r="B4" s="10" t="s">
        <v>83</v>
      </c>
      <c r="C4" s="10" t="s">
        <v>84</v>
      </c>
      <c r="D4" s="10" t="s">
        <v>8</v>
      </c>
      <c r="E4" s="11" t="s">
        <v>85</v>
      </c>
      <c r="F4" s="38" t="s">
        <v>86</v>
      </c>
      <c r="G4" s="39" t="s">
        <v>87</v>
      </c>
      <c r="H4" s="39"/>
      <c r="I4" s="39"/>
      <c r="J4" s="39"/>
      <c r="K4" s="39"/>
      <c r="L4" s="57"/>
      <c r="M4" s="10" t="s">
        <v>7</v>
      </c>
    </row>
    <row r="5" s="3" customFormat="1" customHeight="1" spans="1:13">
      <c r="A5" s="10"/>
      <c r="B5" s="10"/>
      <c r="C5" s="10"/>
      <c r="D5" s="10"/>
      <c r="E5" s="11"/>
      <c r="F5" s="40"/>
      <c r="G5" s="41" t="s">
        <v>88</v>
      </c>
      <c r="H5" s="13" t="s">
        <v>12</v>
      </c>
      <c r="I5" s="11" t="s">
        <v>13</v>
      </c>
      <c r="J5" s="11" t="s">
        <v>14</v>
      </c>
      <c r="K5" s="11" t="s">
        <v>13</v>
      </c>
      <c r="L5" s="11" t="s">
        <v>15</v>
      </c>
      <c r="M5" s="10"/>
    </row>
    <row r="6" s="5" customFormat="1" ht="33" customHeight="1" spans="1:13">
      <c r="A6" s="11">
        <f>A16+A30+A32</f>
        <v>23</v>
      </c>
      <c r="B6" s="42" t="s">
        <v>16</v>
      </c>
      <c r="C6" s="43"/>
      <c r="D6" s="11"/>
      <c r="E6" s="11">
        <f>E7+E17+E31</f>
        <v>874.3523</v>
      </c>
      <c r="F6" s="11"/>
      <c r="G6" s="11">
        <f>G7+G31+G17</f>
        <v>364.4023</v>
      </c>
      <c r="H6" s="11">
        <f>H7+H17+H31</f>
        <v>223.042</v>
      </c>
      <c r="I6" s="14"/>
      <c r="J6" s="11">
        <f>J7+J17+J31</f>
        <v>118</v>
      </c>
      <c r="K6" s="14">
        <f>J7-J10</f>
        <v>91.163199</v>
      </c>
      <c r="L6" s="11">
        <f>L7+L17+L31</f>
        <v>23.3603</v>
      </c>
      <c r="M6" s="43">
        <f>J7-J10</f>
        <v>91.163199</v>
      </c>
    </row>
    <row r="7" s="5" customFormat="1" ht="34" customHeight="1" spans="1:13">
      <c r="A7" s="44" t="s">
        <v>852</v>
      </c>
      <c r="B7" s="45"/>
      <c r="C7" s="46"/>
      <c r="D7" s="14" t="s">
        <v>88</v>
      </c>
      <c r="E7" s="14">
        <f>SUM(E8:E16)</f>
        <v>324.874901</v>
      </c>
      <c r="F7" s="14"/>
      <c r="G7" s="14">
        <f>H7+J7+L7</f>
        <v>324.874901</v>
      </c>
      <c r="H7" s="14">
        <f>SUM(H8:H16)</f>
        <v>222.711702</v>
      </c>
      <c r="I7" s="14" t="s">
        <v>17</v>
      </c>
      <c r="J7" s="14">
        <f>SUM(J8:J16)</f>
        <v>102.163199</v>
      </c>
      <c r="K7" s="14" t="s">
        <v>17</v>
      </c>
      <c r="L7" s="14">
        <f>SUM(L8:L16)</f>
        <v>0</v>
      </c>
      <c r="M7" s="14"/>
    </row>
    <row r="8" s="4" customFormat="1" customHeight="1" spans="1:13">
      <c r="A8" s="47">
        <v>1</v>
      </c>
      <c r="B8" s="47" t="s">
        <v>853</v>
      </c>
      <c r="C8" s="47" t="s">
        <v>854</v>
      </c>
      <c r="D8" s="47" t="s">
        <v>855</v>
      </c>
      <c r="E8" s="47">
        <v>24.5</v>
      </c>
      <c r="F8" s="47"/>
      <c r="G8" s="21">
        <f>H8+J8+L8</f>
        <v>24.5</v>
      </c>
      <c r="H8" s="21">
        <v>24.5</v>
      </c>
      <c r="I8" s="21" t="s">
        <v>31</v>
      </c>
      <c r="J8" s="21">
        <v>0</v>
      </c>
      <c r="K8" s="21" t="s">
        <v>17</v>
      </c>
      <c r="L8" s="21">
        <v>0</v>
      </c>
      <c r="M8" s="47" t="s">
        <v>94</v>
      </c>
    </row>
    <row r="9" s="4" customFormat="1" customHeight="1" spans="1:13">
      <c r="A9" s="47">
        <v>2</v>
      </c>
      <c r="B9" s="47" t="s">
        <v>856</v>
      </c>
      <c r="C9" s="47" t="s">
        <v>857</v>
      </c>
      <c r="D9" s="47" t="s">
        <v>858</v>
      </c>
      <c r="E9" s="47">
        <v>20.8</v>
      </c>
      <c r="F9" s="47"/>
      <c r="G9" s="21">
        <f t="shared" ref="G9:G18" si="0">H9+J9+L9</f>
        <v>20.8</v>
      </c>
      <c r="H9" s="21">
        <v>0</v>
      </c>
      <c r="I9" s="21" t="s">
        <v>17</v>
      </c>
      <c r="J9" s="21">
        <v>20.8</v>
      </c>
      <c r="K9" s="21" t="s">
        <v>42</v>
      </c>
      <c r="L9" s="21">
        <v>0</v>
      </c>
      <c r="M9" s="47" t="s">
        <v>107</v>
      </c>
    </row>
    <row r="10" s="34" customFormat="1" ht="68" customHeight="1" spans="1:13">
      <c r="A10" s="48">
        <v>3</v>
      </c>
      <c r="B10" s="48" t="s">
        <v>859</v>
      </c>
      <c r="C10" s="48" t="s">
        <v>860</v>
      </c>
      <c r="D10" s="48" t="s">
        <v>861</v>
      </c>
      <c r="E10" s="48">
        <v>60.5</v>
      </c>
      <c r="F10" s="48"/>
      <c r="G10" s="21">
        <f t="shared" si="0"/>
        <v>60.5</v>
      </c>
      <c r="H10" s="49">
        <v>49.5</v>
      </c>
      <c r="I10" s="49" t="s">
        <v>31</v>
      </c>
      <c r="J10" s="49">
        <v>11</v>
      </c>
      <c r="K10" s="49" t="s">
        <v>512</v>
      </c>
      <c r="L10" s="49">
        <v>0</v>
      </c>
      <c r="M10" s="48" t="s">
        <v>107</v>
      </c>
    </row>
    <row r="11" s="34" customFormat="1" customHeight="1" spans="1:13">
      <c r="A11" s="48">
        <v>4</v>
      </c>
      <c r="B11" s="48" t="s">
        <v>862</v>
      </c>
      <c r="C11" s="48" t="s">
        <v>863</v>
      </c>
      <c r="D11" s="48" t="s">
        <v>864</v>
      </c>
      <c r="E11" s="48">
        <v>35.1</v>
      </c>
      <c r="F11" s="48"/>
      <c r="G11" s="21">
        <f t="shared" si="0"/>
        <v>35.1</v>
      </c>
      <c r="H11" s="49">
        <v>15.836801</v>
      </c>
      <c r="I11" s="49" t="s">
        <v>865</v>
      </c>
      <c r="J11" s="49">
        <v>19.263199</v>
      </c>
      <c r="K11" s="49" t="s">
        <v>42</v>
      </c>
      <c r="L11" s="49">
        <v>0</v>
      </c>
      <c r="M11" s="48" t="s">
        <v>107</v>
      </c>
    </row>
    <row r="12" s="34" customFormat="1" ht="70" customHeight="1" spans="1:13">
      <c r="A12" s="48">
        <v>5</v>
      </c>
      <c r="B12" s="48" t="s">
        <v>866</v>
      </c>
      <c r="C12" s="48" t="s">
        <v>867</v>
      </c>
      <c r="D12" s="48" t="s">
        <v>868</v>
      </c>
      <c r="E12" s="48">
        <v>29.5</v>
      </c>
      <c r="F12" s="48"/>
      <c r="G12" s="21">
        <f t="shared" si="0"/>
        <v>29.5</v>
      </c>
      <c r="H12" s="49">
        <v>0</v>
      </c>
      <c r="I12" s="49" t="s">
        <v>17</v>
      </c>
      <c r="J12" s="49">
        <v>29.5</v>
      </c>
      <c r="K12" s="49" t="s">
        <v>869</v>
      </c>
      <c r="L12" s="49">
        <v>0</v>
      </c>
      <c r="M12" s="48" t="s">
        <v>107</v>
      </c>
    </row>
    <row r="13" s="4" customFormat="1" ht="85" customHeight="1" spans="1:13">
      <c r="A13" s="47">
        <v>6</v>
      </c>
      <c r="B13" s="50" t="s">
        <v>870</v>
      </c>
      <c r="C13" s="50" t="s">
        <v>871</v>
      </c>
      <c r="D13" s="47" t="s">
        <v>872</v>
      </c>
      <c r="E13" s="50">
        <v>62.774901</v>
      </c>
      <c r="F13" s="50"/>
      <c r="G13" s="21">
        <f t="shared" si="0"/>
        <v>62.774901</v>
      </c>
      <c r="H13" s="21">
        <v>62.774901</v>
      </c>
      <c r="I13" s="21" t="s">
        <v>873</v>
      </c>
      <c r="J13" s="58">
        <v>0</v>
      </c>
      <c r="K13" s="58" t="s">
        <v>874</v>
      </c>
      <c r="L13" s="21">
        <v>0</v>
      </c>
      <c r="M13" s="47" t="s">
        <v>107</v>
      </c>
    </row>
    <row r="14" s="4" customFormat="1" customHeight="1" spans="1:13">
      <c r="A14" s="47">
        <v>7</v>
      </c>
      <c r="B14" s="47" t="s">
        <v>875</v>
      </c>
      <c r="C14" s="47" t="s">
        <v>876</v>
      </c>
      <c r="D14" s="47" t="s">
        <v>877</v>
      </c>
      <c r="E14" s="47">
        <v>12.6</v>
      </c>
      <c r="F14" s="47"/>
      <c r="G14" s="21">
        <f t="shared" si="0"/>
        <v>12.6</v>
      </c>
      <c r="H14" s="21">
        <v>0</v>
      </c>
      <c r="I14" s="21" t="s">
        <v>17</v>
      </c>
      <c r="J14" s="21">
        <v>12.6</v>
      </c>
      <c r="K14" s="21" t="s">
        <v>42</v>
      </c>
      <c r="L14" s="21">
        <v>0</v>
      </c>
      <c r="M14" s="47" t="s">
        <v>107</v>
      </c>
    </row>
    <row r="15" s="4" customFormat="1" customHeight="1" spans="1:13">
      <c r="A15" s="47">
        <v>8</v>
      </c>
      <c r="B15" s="47" t="s">
        <v>878</v>
      </c>
      <c r="C15" s="51" t="s">
        <v>879</v>
      </c>
      <c r="D15" s="47" t="s">
        <v>880</v>
      </c>
      <c r="E15" s="47">
        <v>39.3</v>
      </c>
      <c r="F15" s="47"/>
      <c r="G15" s="21">
        <f t="shared" si="0"/>
        <v>39.3</v>
      </c>
      <c r="H15" s="21">
        <v>39.3</v>
      </c>
      <c r="I15" s="21" t="s">
        <v>31</v>
      </c>
      <c r="J15" s="21">
        <v>0</v>
      </c>
      <c r="K15" s="21" t="s">
        <v>874</v>
      </c>
      <c r="L15" s="21">
        <v>0</v>
      </c>
      <c r="M15" s="47" t="s">
        <v>107</v>
      </c>
    </row>
    <row r="16" s="4" customFormat="1" customHeight="1" spans="1:13">
      <c r="A16" s="47">
        <v>9</v>
      </c>
      <c r="B16" s="47" t="s">
        <v>881</v>
      </c>
      <c r="C16" s="51" t="s">
        <v>882</v>
      </c>
      <c r="D16" s="47" t="s">
        <v>883</v>
      </c>
      <c r="E16" s="47">
        <v>39.8</v>
      </c>
      <c r="F16" s="47"/>
      <c r="G16" s="21">
        <f t="shared" si="0"/>
        <v>39.8</v>
      </c>
      <c r="H16" s="21">
        <v>30.8</v>
      </c>
      <c r="I16" s="21" t="s">
        <v>31</v>
      </c>
      <c r="J16" s="21">
        <v>9</v>
      </c>
      <c r="K16" s="21" t="s">
        <v>42</v>
      </c>
      <c r="L16" s="21">
        <v>0</v>
      </c>
      <c r="M16" s="47" t="s">
        <v>107</v>
      </c>
    </row>
    <row r="17" s="5" customFormat="1" customHeight="1" spans="1:13">
      <c r="A17" s="52" t="s">
        <v>158</v>
      </c>
      <c r="B17" s="53"/>
      <c r="C17" s="54"/>
      <c r="D17" s="55" t="s">
        <v>88</v>
      </c>
      <c r="E17" s="55">
        <f>SUM(E18:E30)</f>
        <v>526.117099</v>
      </c>
      <c r="F17" s="55">
        <v>495.46</v>
      </c>
      <c r="G17" s="14">
        <f t="shared" si="0"/>
        <v>16.167099</v>
      </c>
      <c r="H17" s="55">
        <f>SUM(H18:H30)</f>
        <v>0.330298</v>
      </c>
      <c r="I17" s="14" t="s">
        <v>17</v>
      </c>
      <c r="J17" s="55">
        <f>SUM(J18:J30)</f>
        <v>15.836801</v>
      </c>
      <c r="K17" s="14" t="s">
        <v>17</v>
      </c>
      <c r="L17" s="55">
        <f>SUM(L18:L30)</f>
        <v>0</v>
      </c>
      <c r="M17" s="55"/>
    </row>
    <row r="18" s="4" customFormat="1" customHeight="1" spans="1:13">
      <c r="A18" s="18">
        <v>1</v>
      </c>
      <c r="B18" s="18" t="s">
        <v>884</v>
      </c>
      <c r="C18" s="18" t="s">
        <v>885</v>
      </c>
      <c r="D18" s="18" t="s">
        <v>886</v>
      </c>
      <c r="E18" s="19">
        <v>43.5358</v>
      </c>
      <c r="F18" s="28">
        <v>42</v>
      </c>
      <c r="G18" s="19">
        <f t="shared" si="0"/>
        <v>1.5358</v>
      </c>
      <c r="H18" s="21">
        <v>0</v>
      </c>
      <c r="I18" s="21" t="s">
        <v>17</v>
      </c>
      <c r="J18" s="19">
        <v>1.5358</v>
      </c>
      <c r="K18" s="21" t="s">
        <v>42</v>
      </c>
      <c r="L18" s="19">
        <v>0</v>
      </c>
      <c r="M18" s="18" t="s">
        <v>94</v>
      </c>
    </row>
    <row r="19" s="4" customFormat="1" customHeight="1" spans="1:13">
      <c r="A19" s="18">
        <v>2</v>
      </c>
      <c r="B19" s="18" t="s">
        <v>884</v>
      </c>
      <c r="C19" s="18" t="s">
        <v>887</v>
      </c>
      <c r="D19" s="18" t="s">
        <v>888</v>
      </c>
      <c r="E19" s="20">
        <v>28.465872</v>
      </c>
      <c r="F19" s="28">
        <v>27.4</v>
      </c>
      <c r="G19" s="19">
        <f t="shared" ref="G19:G30" si="1">H19+J19+L19</f>
        <v>1.065872</v>
      </c>
      <c r="H19" s="21">
        <v>0</v>
      </c>
      <c r="I19" s="21" t="s">
        <v>17</v>
      </c>
      <c r="J19" s="19">
        <v>1.065872</v>
      </c>
      <c r="K19" s="21" t="s">
        <v>42</v>
      </c>
      <c r="L19" s="19">
        <v>0</v>
      </c>
      <c r="M19" s="18" t="s">
        <v>94</v>
      </c>
    </row>
    <row r="20" s="4" customFormat="1" customHeight="1" spans="1:13">
      <c r="A20" s="18">
        <v>3</v>
      </c>
      <c r="B20" s="18" t="s">
        <v>889</v>
      </c>
      <c r="C20" s="20" t="s">
        <v>890</v>
      </c>
      <c r="D20" s="18" t="s">
        <v>891</v>
      </c>
      <c r="E20" s="29">
        <v>30.586763</v>
      </c>
      <c r="F20" s="29">
        <v>29.66</v>
      </c>
      <c r="G20" s="19">
        <f t="shared" si="1"/>
        <v>0.926763</v>
      </c>
      <c r="H20" s="21">
        <v>0</v>
      </c>
      <c r="I20" s="21" t="s">
        <v>17</v>
      </c>
      <c r="J20" s="19">
        <v>0.926763</v>
      </c>
      <c r="K20" s="21" t="s">
        <v>42</v>
      </c>
      <c r="L20" s="19">
        <v>0</v>
      </c>
      <c r="M20" s="18" t="s">
        <v>94</v>
      </c>
    </row>
    <row r="21" s="4" customFormat="1" customHeight="1" spans="1:13">
      <c r="A21" s="18">
        <v>4</v>
      </c>
      <c r="B21" s="18" t="s">
        <v>892</v>
      </c>
      <c r="C21" s="18" t="s">
        <v>893</v>
      </c>
      <c r="D21" s="18" t="s">
        <v>894</v>
      </c>
      <c r="E21" s="19">
        <v>31.433378</v>
      </c>
      <c r="F21" s="28">
        <v>30.3</v>
      </c>
      <c r="G21" s="19">
        <f t="shared" si="1"/>
        <v>1.133378</v>
      </c>
      <c r="H21" s="21">
        <v>0</v>
      </c>
      <c r="I21" s="21" t="s">
        <v>17</v>
      </c>
      <c r="J21" s="19">
        <v>1.133378</v>
      </c>
      <c r="K21" s="21" t="s">
        <v>42</v>
      </c>
      <c r="L21" s="19">
        <v>0</v>
      </c>
      <c r="M21" s="18" t="s">
        <v>107</v>
      </c>
    </row>
    <row r="22" s="4" customFormat="1" customHeight="1" spans="1:13">
      <c r="A22" s="18">
        <v>5</v>
      </c>
      <c r="B22" s="18" t="s">
        <v>895</v>
      </c>
      <c r="C22" s="18" t="s">
        <v>896</v>
      </c>
      <c r="D22" s="18" t="s">
        <v>897</v>
      </c>
      <c r="E22" s="20">
        <v>44.692816</v>
      </c>
      <c r="F22" s="28">
        <v>43.5</v>
      </c>
      <c r="G22" s="19">
        <f t="shared" si="1"/>
        <v>1.192816</v>
      </c>
      <c r="H22" s="21">
        <v>0</v>
      </c>
      <c r="I22" s="21" t="s">
        <v>17</v>
      </c>
      <c r="J22" s="19">
        <v>1.192816</v>
      </c>
      <c r="K22" s="21" t="s">
        <v>42</v>
      </c>
      <c r="L22" s="19">
        <v>0</v>
      </c>
      <c r="M22" s="18" t="s">
        <v>107</v>
      </c>
    </row>
    <row r="23" s="4" customFormat="1" customHeight="1" spans="1:13">
      <c r="A23" s="18">
        <v>6</v>
      </c>
      <c r="B23" s="18" t="s">
        <v>898</v>
      </c>
      <c r="C23" s="18" t="s">
        <v>899</v>
      </c>
      <c r="D23" s="18" t="s">
        <v>900</v>
      </c>
      <c r="E23" s="20">
        <v>36.862711</v>
      </c>
      <c r="F23" s="28">
        <v>35.6</v>
      </c>
      <c r="G23" s="19">
        <f t="shared" si="1"/>
        <v>1.262711</v>
      </c>
      <c r="H23" s="21">
        <v>0</v>
      </c>
      <c r="I23" s="21" t="s">
        <v>17</v>
      </c>
      <c r="J23" s="19">
        <v>1.262711</v>
      </c>
      <c r="K23" s="21" t="s">
        <v>42</v>
      </c>
      <c r="L23" s="19">
        <v>0</v>
      </c>
      <c r="M23" s="18" t="s">
        <v>107</v>
      </c>
    </row>
    <row r="24" s="4" customFormat="1" customHeight="1" spans="1:13">
      <c r="A24" s="18">
        <v>7</v>
      </c>
      <c r="B24" s="18" t="s">
        <v>901</v>
      </c>
      <c r="C24" s="18" t="s">
        <v>902</v>
      </c>
      <c r="D24" s="18" t="s">
        <v>903</v>
      </c>
      <c r="E24" s="19">
        <v>32.08335</v>
      </c>
      <c r="F24" s="28">
        <v>30.8</v>
      </c>
      <c r="G24" s="19">
        <f t="shared" si="1"/>
        <v>1.28335</v>
      </c>
      <c r="H24" s="21">
        <v>0</v>
      </c>
      <c r="I24" s="21" t="s">
        <v>17</v>
      </c>
      <c r="J24" s="19">
        <v>1.28335</v>
      </c>
      <c r="K24" s="21" t="s">
        <v>42</v>
      </c>
      <c r="L24" s="19">
        <v>0</v>
      </c>
      <c r="M24" s="18" t="s">
        <v>107</v>
      </c>
    </row>
    <row r="25" s="4" customFormat="1" customHeight="1" spans="1:13">
      <c r="A25" s="18">
        <v>8</v>
      </c>
      <c r="B25" s="18" t="s">
        <v>904</v>
      </c>
      <c r="C25" s="18" t="s">
        <v>905</v>
      </c>
      <c r="D25" s="18" t="s">
        <v>906</v>
      </c>
      <c r="E25" s="20">
        <v>42.31241</v>
      </c>
      <c r="F25" s="28">
        <v>40.7</v>
      </c>
      <c r="G25" s="19">
        <f t="shared" si="1"/>
        <v>1.61241</v>
      </c>
      <c r="H25" s="21">
        <v>0</v>
      </c>
      <c r="I25" s="21" t="s">
        <v>17</v>
      </c>
      <c r="J25" s="19">
        <v>1.61241</v>
      </c>
      <c r="K25" s="21" t="s">
        <v>42</v>
      </c>
      <c r="L25" s="19">
        <v>0</v>
      </c>
      <c r="M25" s="18" t="s">
        <v>107</v>
      </c>
    </row>
    <row r="26" s="4" customFormat="1" customHeight="1" spans="1:13">
      <c r="A26" s="18">
        <v>9</v>
      </c>
      <c r="B26" s="18" t="s">
        <v>907</v>
      </c>
      <c r="C26" s="18" t="s">
        <v>908</v>
      </c>
      <c r="D26" s="18" t="s">
        <v>909</v>
      </c>
      <c r="E26" s="19">
        <v>43.910038</v>
      </c>
      <c r="F26" s="28">
        <v>42.4</v>
      </c>
      <c r="G26" s="19">
        <f t="shared" si="1"/>
        <v>1.510038</v>
      </c>
      <c r="H26" s="21">
        <v>0</v>
      </c>
      <c r="I26" s="21" t="s">
        <v>17</v>
      </c>
      <c r="J26" s="19">
        <v>1.510038</v>
      </c>
      <c r="K26" s="21" t="s">
        <v>42</v>
      </c>
      <c r="L26" s="19">
        <v>0</v>
      </c>
      <c r="M26" s="18" t="s">
        <v>107</v>
      </c>
    </row>
    <row r="27" s="34" customFormat="1" ht="86" customHeight="1" spans="1:13">
      <c r="A27" s="48">
        <v>10</v>
      </c>
      <c r="B27" s="48" t="s">
        <v>910</v>
      </c>
      <c r="C27" s="48" t="s">
        <v>911</v>
      </c>
      <c r="D27" s="48" t="s">
        <v>912</v>
      </c>
      <c r="E27" s="49">
        <v>76.220298</v>
      </c>
      <c r="F27" s="56">
        <v>61.4</v>
      </c>
      <c r="G27" s="19">
        <f t="shared" si="1"/>
        <v>0.330298</v>
      </c>
      <c r="H27" s="49">
        <v>0.330298</v>
      </c>
      <c r="I27" s="49" t="s">
        <v>913</v>
      </c>
      <c r="J27" s="49">
        <v>0</v>
      </c>
      <c r="K27" s="49" t="s">
        <v>17</v>
      </c>
      <c r="L27" s="49">
        <v>0</v>
      </c>
      <c r="M27" s="48" t="s">
        <v>107</v>
      </c>
    </row>
    <row r="28" s="4" customFormat="1" customHeight="1" spans="1:13">
      <c r="A28" s="18">
        <v>11</v>
      </c>
      <c r="B28" s="18" t="s">
        <v>914</v>
      </c>
      <c r="C28" s="18" t="s">
        <v>915</v>
      </c>
      <c r="D28" s="18" t="s">
        <v>916</v>
      </c>
      <c r="E28" s="19">
        <v>31.395977</v>
      </c>
      <c r="F28" s="28">
        <v>30.2</v>
      </c>
      <c r="G28" s="19">
        <f t="shared" si="1"/>
        <v>1.195977</v>
      </c>
      <c r="H28" s="21">
        <v>0</v>
      </c>
      <c r="I28" s="21" t="s">
        <v>17</v>
      </c>
      <c r="J28" s="19">
        <v>1.195977</v>
      </c>
      <c r="K28" s="21" t="s">
        <v>42</v>
      </c>
      <c r="L28" s="19">
        <v>0</v>
      </c>
      <c r="M28" s="18" t="s">
        <v>107</v>
      </c>
    </row>
    <row r="29" s="4" customFormat="1" customHeight="1" spans="1:13">
      <c r="A29" s="18">
        <v>12</v>
      </c>
      <c r="B29" s="18" t="s">
        <v>917</v>
      </c>
      <c r="C29" s="18" t="s">
        <v>918</v>
      </c>
      <c r="D29" s="18" t="s">
        <v>919</v>
      </c>
      <c r="E29" s="20">
        <v>45.555428</v>
      </c>
      <c r="F29" s="28">
        <v>43.9</v>
      </c>
      <c r="G29" s="19">
        <f t="shared" si="1"/>
        <v>1.655428</v>
      </c>
      <c r="H29" s="21">
        <v>0</v>
      </c>
      <c r="I29" s="21" t="s">
        <v>17</v>
      </c>
      <c r="J29" s="19">
        <v>1.655428</v>
      </c>
      <c r="K29" s="21" t="s">
        <v>42</v>
      </c>
      <c r="L29" s="19">
        <v>0</v>
      </c>
      <c r="M29" s="18" t="s">
        <v>107</v>
      </c>
    </row>
    <row r="30" s="4" customFormat="1" customHeight="1" spans="1:13">
      <c r="A30" s="18">
        <v>13</v>
      </c>
      <c r="B30" s="18" t="s">
        <v>920</v>
      </c>
      <c r="C30" s="18" t="s">
        <v>921</v>
      </c>
      <c r="D30" s="18" t="s">
        <v>922</v>
      </c>
      <c r="E30" s="20">
        <v>39.062258</v>
      </c>
      <c r="F30" s="28">
        <v>37.6</v>
      </c>
      <c r="G30" s="19">
        <f t="shared" si="1"/>
        <v>1.462258</v>
      </c>
      <c r="H30" s="21">
        <v>0</v>
      </c>
      <c r="I30" s="21" t="s">
        <v>17</v>
      </c>
      <c r="J30" s="19">
        <v>1.462258</v>
      </c>
      <c r="K30" s="21" t="s">
        <v>42</v>
      </c>
      <c r="L30" s="19">
        <v>0</v>
      </c>
      <c r="M30" s="18" t="s">
        <v>107</v>
      </c>
    </row>
    <row r="31" s="5" customFormat="1" customHeight="1" spans="1:13">
      <c r="A31" s="44" t="s">
        <v>64</v>
      </c>
      <c r="B31" s="45"/>
      <c r="C31" s="46"/>
      <c r="D31" s="14" t="s">
        <v>88</v>
      </c>
      <c r="E31" s="14">
        <f>E32</f>
        <v>23.3603</v>
      </c>
      <c r="F31" s="14"/>
      <c r="G31" s="14">
        <f>G32</f>
        <v>23.3603</v>
      </c>
      <c r="H31" s="14">
        <f>H32</f>
        <v>0</v>
      </c>
      <c r="I31" s="14"/>
      <c r="J31" s="14">
        <f>J32</f>
        <v>0</v>
      </c>
      <c r="K31" s="14"/>
      <c r="L31" s="14">
        <f>L32</f>
        <v>23.3603</v>
      </c>
      <c r="M31" s="14"/>
    </row>
    <row r="32" s="4" customFormat="1" customHeight="1" spans="1:16373">
      <c r="A32" s="19">
        <v>1</v>
      </c>
      <c r="B32" s="30" t="s">
        <v>923</v>
      </c>
      <c r="C32" s="20" t="s">
        <v>274</v>
      </c>
      <c r="D32" s="19" t="s">
        <v>17</v>
      </c>
      <c r="E32" s="19">
        <v>23.3603</v>
      </c>
      <c r="F32" s="19"/>
      <c r="G32" s="19">
        <f>H32+J32+L32</f>
        <v>23.3603</v>
      </c>
      <c r="H32" s="19">
        <v>0</v>
      </c>
      <c r="I32" s="19" t="s">
        <v>17</v>
      </c>
      <c r="J32" s="19">
        <v>0</v>
      </c>
      <c r="K32" s="19" t="s">
        <v>17</v>
      </c>
      <c r="L32" s="19">
        <v>23.3603</v>
      </c>
      <c r="M32" s="19"/>
      <c r="XER32" s="59"/>
      <c r="XES32" s="59"/>
    </row>
  </sheetData>
  <autoFilter ref="A1:XES32">
    <extLst/>
  </autoFilter>
  <mergeCells count="15">
    <mergeCell ref="A1:C1"/>
    <mergeCell ref="A2:M2"/>
    <mergeCell ref="A3:M3"/>
    <mergeCell ref="G4:L4"/>
    <mergeCell ref="B6:C6"/>
    <mergeCell ref="A7:C7"/>
    <mergeCell ref="A17:C17"/>
    <mergeCell ref="A31:C31"/>
    <mergeCell ref="A4:A5"/>
    <mergeCell ref="B4:B5"/>
    <mergeCell ref="C4:C5"/>
    <mergeCell ref="D4:D5"/>
    <mergeCell ref="E4:E5"/>
    <mergeCell ref="F4:F5"/>
    <mergeCell ref="M4:M5"/>
  </mergeCells>
  <pageMargins left="0.156944444444444" right="0.0784722222222222" top="0.511805555555556" bottom="0.393055555555556" header="0.5" footer="0.5"/>
  <pageSetup paperSize="9" scale="76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view="pageBreakPreview" zoomScale="85" zoomScaleNormal="70" zoomScaleSheetLayoutView="85" topLeftCell="A4" workbookViewId="0">
      <selection activeCell="D12" sqref="D12"/>
    </sheetView>
  </sheetViews>
  <sheetFormatPr defaultColWidth="9" defaultRowHeight="30" customHeight="1"/>
  <cols>
    <col min="1" max="2" width="9" style="1"/>
    <col min="3" max="3" width="23.2583333333333" style="1" customWidth="1"/>
    <col min="4" max="4" width="33.5916666666667" style="1" customWidth="1"/>
    <col min="5" max="5" width="14.1333333333333" style="1"/>
    <col min="6" max="6" width="11.6333333333333" style="1"/>
    <col min="7" max="7" width="13.575" style="4" customWidth="1"/>
    <col min="8" max="8" width="12.8833333333333" style="1"/>
    <col min="9" max="9" width="15.2833333333333" style="1" customWidth="1"/>
    <col min="10" max="10" width="12.8833333333333" style="1"/>
    <col min="11" max="12" width="11.5" style="1"/>
    <col min="13" max="16384" width="9" style="1"/>
  </cols>
  <sheetData>
    <row r="1" customHeight="1" spans="1:1">
      <c r="A1" s="1" t="s">
        <v>63</v>
      </c>
    </row>
    <row r="2" s="22" customFormat="1" customHeight="1" spans="1:13">
      <c r="A2" s="23" t="s">
        <v>924</v>
      </c>
      <c r="B2" s="23"/>
      <c r="C2" s="23"/>
      <c r="D2" s="23"/>
      <c r="E2" s="24"/>
      <c r="F2" s="24"/>
      <c r="G2" s="25"/>
      <c r="H2" s="24"/>
      <c r="I2" s="24"/>
      <c r="J2" s="24"/>
      <c r="K2" s="24"/>
      <c r="L2" s="24"/>
      <c r="M2" s="24"/>
    </row>
    <row r="3" s="1" customFormat="1" customHeight="1" spans="1:13">
      <c r="A3" s="9" t="s">
        <v>82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="3" customFormat="1" customHeight="1" spans="1:13">
      <c r="A4" s="10" t="s">
        <v>2</v>
      </c>
      <c r="B4" s="10" t="s">
        <v>83</v>
      </c>
      <c r="C4" s="10" t="s">
        <v>84</v>
      </c>
      <c r="D4" s="10" t="s">
        <v>8</v>
      </c>
      <c r="E4" s="11" t="s">
        <v>85</v>
      </c>
      <c r="F4" s="11" t="s">
        <v>86</v>
      </c>
      <c r="G4" s="12" t="s">
        <v>87</v>
      </c>
      <c r="H4" s="12"/>
      <c r="I4" s="12"/>
      <c r="J4" s="12"/>
      <c r="K4" s="12"/>
      <c r="L4" s="12"/>
      <c r="M4" s="10" t="s">
        <v>7</v>
      </c>
    </row>
    <row r="5" s="3" customFormat="1" customHeight="1" spans="1:13">
      <c r="A5" s="10"/>
      <c r="B5" s="10"/>
      <c r="C5" s="10"/>
      <c r="D5" s="10"/>
      <c r="E5" s="11"/>
      <c r="F5" s="11"/>
      <c r="G5" s="12" t="s">
        <v>88</v>
      </c>
      <c r="H5" s="13" t="s">
        <v>12</v>
      </c>
      <c r="I5" s="11" t="s">
        <v>13</v>
      </c>
      <c r="J5" s="11" t="s">
        <v>14</v>
      </c>
      <c r="K5" s="11" t="s">
        <v>13</v>
      </c>
      <c r="L5" s="11" t="s">
        <v>15</v>
      </c>
      <c r="M5" s="10"/>
    </row>
    <row r="6" s="4" customFormat="1" customHeight="1" spans="1:13">
      <c r="A6" s="11">
        <f>A9+A16+A18</f>
        <v>9</v>
      </c>
      <c r="B6" s="11" t="s">
        <v>16</v>
      </c>
      <c r="C6" s="11"/>
      <c r="D6" s="11"/>
      <c r="E6" s="11">
        <f>E7+E10+E17</f>
        <v>808.526856</v>
      </c>
      <c r="F6" s="11">
        <f>F10</f>
        <v>542.65</v>
      </c>
      <c r="G6" s="11">
        <f t="shared" ref="G6:G18" si="0">H6+J6+L6</f>
        <v>238.778839</v>
      </c>
      <c r="H6" s="11">
        <f>H7+H10+H17</f>
        <v>125.728839</v>
      </c>
      <c r="I6" s="14"/>
      <c r="J6" s="11">
        <f>J7+J10+J17</f>
        <v>27</v>
      </c>
      <c r="K6" s="14"/>
      <c r="L6" s="11">
        <f>L7+L10+L17</f>
        <v>86.05</v>
      </c>
      <c r="M6" s="11"/>
    </row>
    <row r="7" s="4" customFormat="1" customHeight="1" spans="1:13">
      <c r="A7" s="14" t="s">
        <v>120</v>
      </c>
      <c r="B7" s="14"/>
      <c r="C7" s="14"/>
      <c r="D7" s="14" t="s">
        <v>88</v>
      </c>
      <c r="E7" s="11">
        <f>SUM(E8:E9)</f>
        <v>111.88</v>
      </c>
      <c r="F7" s="14"/>
      <c r="G7" s="14">
        <f t="shared" si="0"/>
        <v>90</v>
      </c>
      <c r="H7" s="11">
        <f>SUM(H8:H9)</f>
        <v>0</v>
      </c>
      <c r="I7" s="14" t="s">
        <v>17</v>
      </c>
      <c r="J7" s="11">
        <f>SUM(J8:J9)</f>
        <v>27</v>
      </c>
      <c r="K7" s="14" t="s">
        <v>17</v>
      </c>
      <c r="L7" s="11">
        <f>SUM(L8:L9)</f>
        <v>63</v>
      </c>
      <c r="M7" s="14"/>
    </row>
    <row r="8" s="4" customFormat="1" ht="69" customHeight="1" spans="1:13">
      <c r="A8" s="18">
        <v>1</v>
      </c>
      <c r="B8" s="18" t="s">
        <v>591</v>
      </c>
      <c r="C8" s="26" t="s">
        <v>925</v>
      </c>
      <c r="D8" s="16" t="s">
        <v>926</v>
      </c>
      <c r="E8" s="16">
        <v>78.49</v>
      </c>
      <c r="F8" s="18"/>
      <c r="G8" s="19">
        <f t="shared" si="0"/>
        <v>63</v>
      </c>
      <c r="H8" s="19">
        <v>0</v>
      </c>
      <c r="I8" s="19" t="s">
        <v>17</v>
      </c>
      <c r="J8" s="19">
        <v>0</v>
      </c>
      <c r="K8" s="19" t="s">
        <v>17</v>
      </c>
      <c r="L8" s="19">
        <v>63</v>
      </c>
      <c r="M8" s="20" t="s">
        <v>94</v>
      </c>
    </row>
    <row r="9" s="4" customFormat="1" ht="55" customHeight="1" spans="1:13">
      <c r="A9" s="18">
        <v>2</v>
      </c>
      <c r="B9" s="18" t="s">
        <v>427</v>
      </c>
      <c r="C9" s="18" t="s">
        <v>927</v>
      </c>
      <c r="D9" s="16" t="s">
        <v>928</v>
      </c>
      <c r="E9" s="19">
        <v>33.39</v>
      </c>
      <c r="F9" s="18"/>
      <c r="G9" s="19">
        <f t="shared" si="0"/>
        <v>27</v>
      </c>
      <c r="H9" s="19">
        <v>0</v>
      </c>
      <c r="I9" s="19" t="s">
        <v>17</v>
      </c>
      <c r="J9" s="19">
        <v>27</v>
      </c>
      <c r="K9" s="19" t="s">
        <v>42</v>
      </c>
      <c r="L9" s="19">
        <v>0</v>
      </c>
      <c r="M9" s="20" t="s">
        <v>107</v>
      </c>
    </row>
    <row r="10" s="3" customFormat="1" ht="36" customHeight="1" spans="1:13">
      <c r="A10" s="11" t="s">
        <v>158</v>
      </c>
      <c r="B10" s="11"/>
      <c r="C10" s="11"/>
      <c r="D10" s="11" t="s">
        <v>88</v>
      </c>
      <c r="E10" s="11">
        <f>SUM(E11:E16)</f>
        <v>673.596856</v>
      </c>
      <c r="F10" s="11">
        <f>SUM(F11:F16)</f>
        <v>542.65</v>
      </c>
      <c r="G10" s="11">
        <f t="shared" si="0"/>
        <v>125.728839</v>
      </c>
      <c r="H10" s="11">
        <f>SUM(H11:H16)</f>
        <v>125.728839</v>
      </c>
      <c r="I10" s="31" t="s">
        <v>17</v>
      </c>
      <c r="J10" s="11">
        <f>SUM(J11:J16)</f>
        <v>0</v>
      </c>
      <c r="K10" s="32" t="s">
        <v>17</v>
      </c>
      <c r="L10" s="11">
        <f>SUM(L11:L16)</f>
        <v>0</v>
      </c>
      <c r="M10" s="32"/>
    </row>
    <row r="11" s="3" customFormat="1" ht="36" customHeight="1" spans="1:13">
      <c r="A11" s="27">
        <v>1</v>
      </c>
      <c r="B11" s="19" t="s">
        <v>929</v>
      </c>
      <c r="C11" s="19" t="s">
        <v>930</v>
      </c>
      <c r="D11" s="16" t="s">
        <v>931</v>
      </c>
      <c r="E11" s="26">
        <v>264.636856</v>
      </c>
      <c r="F11" s="19">
        <v>256</v>
      </c>
      <c r="G11" s="19">
        <f t="shared" si="0"/>
        <v>8.63685600000002</v>
      </c>
      <c r="H11" s="19">
        <v>8.63685600000002</v>
      </c>
      <c r="I11" s="19" t="s">
        <v>31</v>
      </c>
      <c r="J11" s="19">
        <v>0</v>
      </c>
      <c r="K11" s="19" t="s">
        <v>17</v>
      </c>
      <c r="L11" s="29">
        <v>0</v>
      </c>
      <c r="M11" s="20" t="s">
        <v>94</v>
      </c>
    </row>
    <row r="12" s="3" customFormat="1" ht="83" customHeight="1" spans="1:13">
      <c r="A12" s="27">
        <v>2</v>
      </c>
      <c r="B12" s="19" t="s">
        <v>932</v>
      </c>
      <c r="C12" s="19" t="s">
        <v>933</v>
      </c>
      <c r="D12" s="19" t="s">
        <v>934</v>
      </c>
      <c r="E12" s="18">
        <v>55.16</v>
      </c>
      <c r="F12" s="28">
        <v>38.6</v>
      </c>
      <c r="G12" s="19">
        <f t="shared" si="0"/>
        <v>15.843472</v>
      </c>
      <c r="H12" s="19">
        <v>15.843472</v>
      </c>
      <c r="I12" s="19" t="s">
        <v>31</v>
      </c>
      <c r="J12" s="19">
        <v>0</v>
      </c>
      <c r="K12" s="19" t="s">
        <v>17</v>
      </c>
      <c r="L12" s="29">
        <v>0</v>
      </c>
      <c r="M12" s="20" t="s">
        <v>107</v>
      </c>
    </row>
    <row r="13" s="3" customFormat="1" ht="61" customHeight="1" spans="1:13">
      <c r="A13" s="27">
        <v>3</v>
      </c>
      <c r="B13" s="19"/>
      <c r="C13" s="19" t="s">
        <v>935</v>
      </c>
      <c r="D13" s="19" t="s">
        <v>936</v>
      </c>
      <c r="E13" s="18">
        <v>57.51</v>
      </c>
      <c r="F13" s="28">
        <v>40.25</v>
      </c>
      <c r="G13" s="19">
        <f t="shared" si="0"/>
        <v>16.581382</v>
      </c>
      <c r="H13" s="19">
        <v>16.581382</v>
      </c>
      <c r="I13" s="19" t="s">
        <v>31</v>
      </c>
      <c r="J13" s="19">
        <v>0</v>
      </c>
      <c r="K13" s="19" t="s">
        <v>17</v>
      </c>
      <c r="L13" s="29">
        <v>0</v>
      </c>
      <c r="M13" s="20" t="s">
        <v>107</v>
      </c>
    </row>
    <row r="14" s="3" customFormat="1" ht="80" customHeight="1" spans="1:13">
      <c r="A14" s="27">
        <v>4</v>
      </c>
      <c r="B14" s="19" t="s">
        <v>937</v>
      </c>
      <c r="C14" s="19" t="s">
        <v>938</v>
      </c>
      <c r="D14" s="19" t="s">
        <v>939</v>
      </c>
      <c r="E14" s="29">
        <v>64.43</v>
      </c>
      <c r="F14" s="28">
        <v>45.1</v>
      </c>
      <c r="G14" s="19">
        <f t="shared" si="0"/>
        <v>18.362565</v>
      </c>
      <c r="H14" s="19">
        <v>18.362565</v>
      </c>
      <c r="I14" s="19" t="s">
        <v>31</v>
      </c>
      <c r="J14" s="19">
        <v>0</v>
      </c>
      <c r="K14" s="19" t="s">
        <v>17</v>
      </c>
      <c r="L14" s="29">
        <v>0</v>
      </c>
      <c r="M14" s="20" t="s">
        <v>107</v>
      </c>
    </row>
    <row r="15" s="3" customFormat="1" ht="63" customHeight="1" spans="1:13">
      <c r="A15" s="27">
        <v>5</v>
      </c>
      <c r="B15" s="19" t="s">
        <v>295</v>
      </c>
      <c r="C15" s="19" t="s">
        <v>940</v>
      </c>
      <c r="D15" s="19" t="s">
        <v>941</v>
      </c>
      <c r="E15" s="18">
        <v>165.86</v>
      </c>
      <c r="F15" s="28">
        <v>116</v>
      </c>
      <c r="G15" s="19">
        <f t="shared" si="0"/>
        <v>47.770164</v>
      </c>
      <c r="H15" s="19">
        <v>47.770164</v>
      </c>
      <c r="I15" s="19" t="s">
        <v>31</v>
      </c>
      <c r="J15" s="19">
        <v>0</v>
      </c>
      <c r="K15" s="19" t="s">
        <v>17</v>
      </c>
      <c r="L15" s="29">
        <v>0</v>
      </c>
      <c r="M15" s="20" t="s">
        <v>107</v>
      </c>
    </row>
    <row r="16" s="3" customFormat="1" ht="80" customHeight="1" spans="1:13">
      <c r="A16" s="27">
        <v>6</v>
      </c>
      <c r="B16" s="19" t="s">
        <v>942</v>
      </c>
      <c r="C16" s="19" t="s">
        <v>943</v>
      </c>
      <c r="D16" s="19" t="s">
        <v>944</v>
      </c>
      <c r="E16" s="18">
        <v>66</v>
      </c>
      <c r="F16" s="28">
        <v>46.7</v>
      </c>
      <c r="G16" s="19">
        <f t="shared" si="0"/>
        <v>18.5344</v>
      </c>
      <c r="H16" s="19">
        <v>18.5344</v>
      </c>
      <c r="I16" s="19" t="s">
        <v>31</v>
      </c>
      <c r="J16" s="19">
        <v>0</v>
      </c>
      <c r="K16" s="19" t="s">
        <v>17</v>
      </c>
      <c r="L16" s="29">
        <v>0</v>
      </c>
      <c r="M16" s="20" t="s">
        <v>107</v>
      </c>
    </row>
    <row r="17" s="5" customFormat="1" customHeight="1" spans="1:13">
      <c r="A17" s="14" t="s">
        <v>945</v>
      </c>
      <c r="B17" s="14"/>
      <c r="C17" s="14"/>
      <c r="D17" s="14" t="s">
        <v>88</v>
      </c>
      <c r="E17" s="14">
        <f>E18</f>
        <v>23.05</v>
      </c>
      <c r="F17" s="14"/>
      <c r="G17" s="14">
        <f t="shared" si="0"/>
        <v>23.05</v>
      </c>
      <c r="H17" s="14">
        <f>H18</f>
        <v>0</v>
      </c>
      <c r="I17" s="14" t="s">
        <v>17</v>
      </c>
      <c r="J17" s="14">
        <f>J18</f>
        <v>0</v>
      </c>
      <c r="K17" s="14" t="s">
        <v>17</v>
      </c>
      <c r="L17" s="14">
        <f>L18</f>
        <v>23.05</v>
      </c>
      <c r="M17" s="14"/>
    </row>
    <row r="18" s="4" customFormat="1" ht="47" customHeight="1" spans="1:13">
      <c r="A18" s="19">
        <v>1</v>
      </c>
      <c r="B18" s="30" t="s">
        <v>946</v>
      </c>
      <c r="C18" s="20" t="s">
        <v>947</v>
      </c>
      <c r="D18" s="19" t="s">
        <v>17</v>
      </c>
      <c r="E18" s="19">
        <v>23.05</v>
      </c>
      <c r="F18" s="19"/>
      <c r="G18" s="19">
        <f t="shared" si="0"/>
        <v>23.05</v>
      </c>
      <c r="H18" s="19">
        <v>0</v>
      </c>
      <c r="I18" s="19" t="s">
        <v>17</v>
      </c>
      <c r="J18" s="19">
        <v>0</v>
      </c>
      <c r="K18" s="19" t="s">
        <v>17</v>
      </c>
      <c r="L18" s="19">
        <v>23.05</v>
      </c>
      <c r="M18" s="19"/>
    </row>
  </sheetData>
  <autoFilter ref="A1:M18">
    <extLst/>
  </autoFilter>
  <mergeCells count="16">
    <mergeCell ref="A1:C1"/>
    <mergeCell ref="A2:M2"/>
    <mergeCell ref="A3:M3"/>
    <mergeCell ref="G4:L4"/>
    <mergeCell ref="B6:C6"/>
    <mergeCell ref="A7:C7"/>
    <mergeCell ref="A10:C10"/>
    <mergeCell ref="A17:C17"/>
    <mergeCell ref="A4:A5"/>
    <mergeCell ref="B4:B5"/>
    <mergeCell ref="B12:B13"/>
    <mergeCell ref="C4:C5"/>
    <mergeCell ref="D4:D5"/>
    <mergeCell ref="E4:E5"/>
    <mergeCell ref="F4:F5"/>
    <mergeCell ref="M4:M5"/>
  </mergeCells>
  <pageMargins left="0.314583333333333" right="0.196527777777778" top="0.432638888888889" bottom="0.393055555555556" header="0.5" footer="0.5"/>
  <pageSetup paperSize="9" scale="77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workbookViewId="0">
      <selection activeCell="B8" sqref="B8"/>
    </sheetView>
  </sheetViews>
  <sheetFormatPr defaultColWidth="9" defaultRowHeight="30" customHeight="1"/>
  <cols>
    <col min="1" max="1" width="5.13333333333333" style="1" customWidth="1"/>
    <col min="2" max="2" width="9" style="1"/>
    <col min="3" max="3" width="17.8833333333333" style="1" customWidth="1"/>
    <col min="4" max="4" width="24.6333333333333" style="1" customWidth="1"/>
    <col min="5" max="5" width="14.1333333333333" style="1"/>
    <col min="6" max="6" width="11.6333333333333" style="1"/>
    <col min="7" max="7" width="13.575" style="4" customWidth="1"/>
    <col min="8" max="8" width="12.8833333333333" style="1"/>
    <col min="9" max="9" width="15.2833333333333" style="1" customWidth="1"/>
    <col min="10" max="10" width="12.8833333333333" style="1"/>
    <col min="11" max="12" width="11.5" style="1"/>
    <col min="13" max="16384" width="9" style="1"/>
  </cols>
  <sheetData>
    <row r="1" s="1" customFormat="1" customHeight="1" spans="1:7">
      <c r="A1" s="1" t="s">
        <v>948</v>
      </c>
      <c r="G1" s="4"/>
    </row>
    <row r="2" s="2" customFormat="1" customHeight="1" spans="1:13">
      <c r="A2" s="6" t="s">
        <v>949</v>
      </c>
      <c r="B2" s="6"/>
      <c r="C2" s="6"/>
      <c r="D2" s="6"/>
      <c r="E2" s="7"/>
      <c r="F2" s="7"/>
      <c r="G2" s="8"/>
      <c r="H2" s="7"/>
      <c r="I2" s="7"/>
      <c r="J2" s="7"/>
      <c r="K2" s="7"/>
      <c r="L2" s="7"/>
      <c r="M2" s="7"/>
    </row>
    <row r="3" s="1" customFormat="1" customHeight="1" spans="1:13">
      <c r="A3" s="9" t="s">
        <v>82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="3" customFormat="1" customHeight="1" spans="1:13">
      <c r="A4" s="10" t="s">
        <v>2</v>
      </c>
      <c r="B4" s="10" t="s">
        <v>83</v>
      </c>
      <c r="C4" s="10" t="s">
        <v>84</v>
      </c>
      <c r="D4" s="10" t="s">
        <v>8</v>
      </c>
      <c r="E4" s="11" t="s">
        <v>85</v>
      </c>
      <c r="F4" s="11" t="s">
        <v>86</v>
      </c>
      <c r="G4" s="12" t="s">
        <v>87</v>
      </c>
      <c r="H4" s="12"/>
      <c r="I4" s="12"/>
      <c r="J4" s="12"/>
      <c r="K4" s="12"/>
      <c r="L4" s="12"/>
      <c r="M4" s="10" t="s">
        <v>7</v>
      </c>
    </row>
    <row r="5" s="3" customFormat="1" customHeight="1" spans="1:13">
      <c r="A5" s="10"/>
      <c r="B5" s="10"/>
      <c r="C5" s="10"/>
      <c r="D5" s="10"/>
      <c r="E5" s="11"/>
      <c r="F5" s="11"/>
      <c r="G5" s="12" t="s">
        <v>88</v>
      </c>
      <c r="H5" s="13" t="s">
        <v>12</v>
      </c>
      <c r="I5" s="11" t="s">
        <v>13</v>
      </c>
      <c r="J5" s="11" t="s">
        <v>14</v>
      </c>
      <c r="K5" s="11" t="s">
        <v>13</v>
      </c>
      <c r="L5" s="11" t="s">
        <v>15</v>
      </c>
      <c r="M5" s="10"/>
    </row>
    <row r="6" s="4" customFormat="1" customHeight="1" spans="1:13">
      <c r="A6" s="11">
        <f>A8+A10</f>
        <v>2</v>
      </c>
      <c r="B6" s="11" t="s">
        <v>16</v>
      </c>
      <c r="C6" s="11"/>
      <c r="D6" s="11"/>
      <c r="E6" s="11">
        <f>E7+E9</f>
        <v>147</v>
      </c>
      <c r="F6" s="11">
        <f>F7+F9</f>
        <v>64</v>
      </c>
      <c r="G6" s="11">
        <f>H6+J6+L6</f>
        <v>83</v>
      </c>
      <c r="H6" s="11">
        <f>H7+H9</f>
        <v>83</v>
      </c>
      <c r="I6" s="14"/>
      <c r="J6" s="11">
        <f>J7+J9</f>
        <v>0</v>
      </c>
      <c r="K6" s="14"/>
      <c r="L6" s="11">
        <f>L7+L9</f>
        <v>0</v>
      </c>
      <c r="M6" s="11"/>
    </row>
    <row r="7" s="4" customFormat="1" customHeight="1" spans="1:13">
      <c r="A7" s="14" t="s">
        <v>158</v>
      </c>
      <c r="B7" s="14"/>
      <c r="C7" s="14"/>
      <c r="D7" s="14" t="s">
        <v>88</v>
      </c>
      <c r="E7" s="11">
        <f>E8</f>
        <v>130</v>
      </c>
      <c r="F7" s="14">
        <f>F8</f>
        <v>64</v>
      </c>
      <c r="G7" s="14">
        <f>H7+J7+L7</f>
        <v>66</v>
      </c>
      <c r="H7" s="11">
        <f>H8</f>
        <v>66</v>
      </c>
      <c r="I7" s="14" t="s">
        <v>17</v>
      </c>
      <c r="J7" s="11">
        <f>SUM(J8:J9)</f>
        <v>0</v>
      </c>
      <c r="K7" s="14" t="s">
        <v>17</v>
      </c>
      <c r="L7" s="11">
        <f>SUM(L8:L9)</f>
        <v>0</v>
      </c>
      <c r="M7" s="14"/>
    </row>
    <row r="8" s="4" customFormat="1" ht="69" customHeight="1" spans="1:13">
      <c r="A8" s="15">
        <v>1</v>
      </c>
      <c r="B8" s="16" t="s">
        <v>950</v>
      </c>
      <c r="C8" s="15" t="s">
        <v>32</v>
      </c>
      <c r="D8" s="16" t="s">
        <v>33</v>
      </c>
      <c r="E8" s="17">
        <v>130</v>
      </c>
      <c r="F8" s="18">
        <v>64</v>
      </c>
      <c r="G8" s="19">
        <f t="shared" ref="G6:G10" si="0">H8+J8+L8</f>
        <v>66</v>
      </c>
      <c r="H8" s="19">
        <v>66</v>
      </c>
      <c r="I8" s="21" t="s">
        <v>31</v>
      </c>
      <c r="J8" s="19">
        <v>0</v>
      </c>
      <c r="K8" s="19" t="s">
        <v>17</v>
      </c>
      <c r="L8" s="19">
        <v>0</v>
      </c>
      <c r="M8" s="20">
        <f>H8-36.54+7.08</f>
        <v>36.54</v>
      </c>
    </row>
    <row r="9" s="5" customFormat="1" customHeight="1" spans="1:13">
      <c r="A9" s="14" t="s">
        <v>951</v>
      </c>
      <c r="B9" s="14"/>
      <c r="C9" s="14"/>
      <c r="D9" s="14" t="s">
        <v>88</v>
      </c>
      <c r="E9" s="14">
        <f>E10</f>
        <v>17</v>
      </c>
      <c r="F9" s="14"/>
      <c r="G9" s="14">
        <f t="shared" si="0"/>
        <v>17</v>
      </c>
      <c r="H9" s="14">
        <f>H10</f>
        <v>17</v>
      </c>
      <c r="I9" s="14" t="s">
        <v>17</v>
      </c>
      <c r="J9" s="14">
        <f>J10</f>
        <v>0</v>
      </c>
      <c r="K9" s="14" t="s">
        <v>17</v>
      </c>
      <c r="L9" s="14">
        <f>L10</f>
        <v>0</v>
      </c>
      <c r="M9" s="14"/>
    </row>
    <row r="10" s="4" customFormat="1" ht="47" customHeight="1" spans="1:13">
      <c r="A10" s="19">
        <v>1</v>
      </c>
      <c r="B10" s="20" t="s">
        <v>952</v>
      </c>
      <c r="C10" s="20" t="s">
        <v>947</v>
      </c>
      <c r="D10" s="19" t="s">
        <v>17</v>
      </c>
      <c r="E10" s="19">
        <v>17</v>
      </c>
      <c r="F10" s="19"/>
      <c r="G10" s="19">
        <f t="shared" si="0"/>
        <v>17</v>
      </c>
      <c r="H10" s="19">
        <v>17</v>
      </c>
      <c r="I10" s="21" t="s">
        <v>31</v>
      </c>
      <c r="J10" s="19">
        <v>0</v>
      </c>
      <c r="K10" s="19" t="s">
        <v>17</v>
      </c>
      <c r="L10" s="19">
        <v>0</v>
      </c>
      <c r="M10" s="19"/>
    </row>
  </sheetData>
  <mergeCells count="14">
    <mergeCell ref="A1:C1"/>
    <mergeCell ref="A2:M2"/>
    <mergeCell ref="A3:M3"/>
    <mergeCell ref="G4:L4"/>
    <mergeCell ref="B6:C6"/>
    <mergeCell ref="A7:C7"/>
    <mergeCell ref="A9:C9"/>
    <mergeCell ref="A4:A5"/>
    <mergeCell ref="B4:B5"/>
    <mergeCell ref="C4:C5"/>
    <mergeCell ref="D4:D5"/>
    <mergeCell ref="E4:E5"/>
    <mergeCell ref="F4:F5"/>
    <mergeCell ref="M4:M5"/>
  </mergeCells>
  <pageMargins left="0.75" right="0.75" top="1" bottom="1" header="0.5" footer="0.5"/>
  <pageSetup paperSize="9" scale="78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2"/>
  <sheetViews>
    <sheetView topLeftCell="A28" workbookViewId="0">
      <selection activeCell="E12" sqref="E12"/>
    </sheetView>
  </sheetViews>
  <sheetFormatPr defaultColWidth="9" defaultRowHeight="30" customHeight="1"/>
  <cols>
    <col min="1" max="1" width="4.3" style="4" customWidth="1"/>
    <col min="2" max="2" width="8.075" style="4" customWidth="1"/>
    <col min="3" max="3" width="19.6333333333333" style="4" customWidth="1"/>
    <col min="4" max="4" width="17.1166666666667" style="4" customWidth="1"/>
    <col min="5" max="5" width="13" style="4" customWidth="1"/>
    <col min="6" max="6" width="8.225" style="4" customWidth="1"/>
    <col min="7" max="7" width="13.575" style="4" customWidth="1"/>
    <col min="8" max="8" width="10.3333333333333" style="78" customWidth="1"/>
    <col min="9" max="9" width="12.3333333333333" style="85" customWidth="1"/>
    <col min="10" max="10" width="11.5" style="78"/>
    <col min="11" max="11" width="12.0666666666667" style="85" customWidth="1"/>
    <col min="12" max="12" width="7.01666666666667" style="78" customWidth="1"/>
    <col min="13" max="13" width="19.7166666666667" style="4" customWidth="1"/>
    <col min="14" max="16384" width="9" style="78"/>
  </cols>
  <sheetData>
    <row r="1" s="4" customFormat="1" customHeight="1" spans="1:12">
      <c r="A1" s="4" t="s">
        <v>80</v>
      </c>
      <c r="H1" s="78"/>
      <c r="I1" s="85"/>
      <c r="J1" s="78"/>
      <c r="K1" s="85"/>
      <c r="L1" s="78"/>
    </row>
    <row r="2" s="140" customFormat="1" ht="31" customHeight="1" spans="1:12">
      <c r="A2" s="140" t="s">
        <v>81</v>
      </c>
      <c r="H2" s="77"/>
      <c r="I2" s="130"/>
      <c r="J2" s="77"/>
      <c r="K2" s="130"/>
      <c r="L2" s="77"/>
    </row>
    <row r="3" s="4" customFormat="1" ht="21" customHeight="1" spans="1:13">
      <c r="A3" s="9" t="s">
        <v>82</v>
      </c>
      <c r="B3" s="9"/>
      <c r="C3" s="9"/>
      <c r="D3" s="9"/>
      <c r="E3" s="9"/>
      <c r="F3" s="9"/>
      <c r="G3" s="9"/>
      <c r="H3" s="9"/>
      <c r="I3" s="100"/>
      <c r="J3" s="9"/>
      <c r="K3" s="100"/>
      <c r="L3" s="9"/>
      <c r="M3" s="9"/>
    </row>
    <row r="4" s="5" customFormat="1" ht="31" customHeight="1" spans="1:13">
      <c r="A4" s="11" t="s">
        <v>2</v>
      </c>
      <c r="B4" s="11" t="s">
        <v>83</v>
      </c>
      <c r="C4" s="11" t="s">
        <v>84</v>
      </c>
      <c r="D4" s="11" t="s">
        <v>8</v>
      </c>
      <c r="E4" s="11" t="s">
        <v>85</v>
      </c>
      <c r="F4" s="38" t="s">
        <v>86</v>
      </c>
      <c r="G4" s="141" t="s">
        <v>87</v>
      </c>
      <c r="H4" s="142"/>
      <c r="I4" s="151"/>
      <c r="J4" s="142"/>
      <c r="K4" s="151"/>
      <c r="L4" s="41"/>
      <c r="M4" s="11" t="s">
        <v>7</v>
      </c>
    </row>
    <row r="5" s="5" customFormat="1" ht="31" customHeight="1" spans="1:13">
      <c r="A5" s="11"/>
      <c r="B5" s="11"/>
      <c r="C5" s="11"/>
      <c r="D5" s="11"/>
      <c r="E5" s="11"/>
      <c r="F5" s="40"/>
      <c r="G5" s="12" t="s">
        <v>88</v>
      </c>
      <c r="H5" s="13" t="s">
        <v>12</v>
      </c>
      <c r="I5" s="11" t="s">
        <v>13</v>
      </c>
      <c r="J5" s="11" t="s">
        <v>14</v>
      </c>
      <c r="K5" s="11" t="s">
        <v>13</v>
      </c>
      <c r="L5" s="11" t="s">
        <v>15</v>
      </c>
      <c r="M5" s="11"/>
    </row>
    <row r="6" s="5" customFormat="1" ht="26" customHeight="1" spans="1:13">
      <c r="A6" s="11">
        <f>A16+A38+A19+A100+A102</f>
        <v>91</v>
      </c>
      <c r="B6" s="111" t="s">
        <v>89</v>
      </c>
      <c r="C6" s="118"/>
      <c r="D6" s="11"/>
      <c r="E6" s="11">
        <f t="shared" ref="E6:J6" si="0">E7+E17+E20+E39+E101</f>
        <v>2553.773613</v>
      </c>
      <c r="F6" s="11">
        <f>F39</f>
        <v>310.32</v>
      </c>
      <c r="G6" s="11">
        <f>H6+J6+L6</f>
        <v>2007.543613</v>
      </c>
      <c r="H6" s="11">
        <f t="shared" si="0"/>
        <v>1513.728613</v>
      </c>
      <c r="I6" s="102" t="s">
        <v>17</v>
      </c>
      <c r="J6" s="11">
        <f t="shared" si="0"/>
        <v>433.815</v>
      </c>
      <c r="K6" s="102" t="s">
        <v>17</v>
      </c>
      <c r="L6" s="11">
        <f>L7+L17+L20+L39+L101</f>
        <v>60</v>
      </c>
      <c r="M6" s="43"/>
    </row>
    <row r="7" s="5" customFormat="1" customHeight="1" spans="1:13">
      <c r="A7" s="14" t="s">
        <v>90</v>
      </c>
      <c r="B7" s="14"/>
      <c r="C7" s="14"/>
      <c r="D7" s="45" t="s">
        <v>88</v>
      </c>
      <c r="E7" s="14">
        <f>SUM(E8:E16)</f>
        <v>922</v>
      </c>
      <c r="F7" s="14"/>
      <c r="G7" s="14">
        <f>H7+J7+L7</f>
        <v>922</v>
      </c>
      <c r="H7" s="14">
        <f>SUM(H8:H16)</f>
        <v>922</v>
      </c>
      <c r="I7" s="103" t="s">
        <v>17</v>
      </c>
      <c r="J7" s="14">
        <f>SUM(J8:J16)</f>
        <v>0</v>
      </c>
      <c r="K7" s="103" t="s">
        <v>17</v>
      </c>
      <c r="L7" s="14">
        <f>SUM(L8:L16)</f>
        <v>0</v>
      </c>
      <c r="M7" s="46"/>
    </row>
    <row r="8" s="5" customFormat="1" customHeight="1" spans="1:13">
      <c r="A8" s="19">
        <v>1</v>
      </c>
      <c r="B8" s="83" t="s">
        <v>91</v>
      </c>
      <c r="C8" s="18" t="s">
        <v>92</v>
      </c>
      <c r="D8" s="18" t="s">
        <v>93</v>
      </c>
      <c r="E8" s="139">
        <f>G8</f>
        <v>120</v>
      </c>
      <c r="F8" s="14"/>
      <c r="G8" s="19">
        <f>H8+J8+L8</f>
        <v>120</v>
      </c>
      <c r="H8" s="83">
        <v>120</v>
      </c>
      <c r="I8" s="16" t="s">
        <v>31</v>
      </c>
      <c r="J8" s="19">
        <v>0</v>
      </c>
      <c r="K8" s="103" t="s">
        <v>17</v>
      </c>
      <c r="L8" s="19">
        <v>0</v>
      </c>
      <c r="M8" s="19" t="s">
        <v>94</v>
      </c>
    </row>
    <row r="9" s="5" customFormat="1" customHeight="1" spans="1:13">
      <c r="A9" s="19">
        <v>2</v>
      </c>
      <c r="B9" s="83" t="s">
        <v>95</v>
      </c>
      <c r="C9" s="18" t="s">
        <v>96</v>
      </c>
      <c r="D9" s="18" t="s">
        <v>97</v>
      </c>
      <c r="E9" s="18">
        <f>G9</f>
        <v>120</v>
      </c>
      <c r="F9" s="18"/>
      <c r="G9" s="143">
        <f>H9+J9+L9</f>
        <v>120</v>
      </c>
      <c r="H9" s="19">
        <v>120</v>
      </c>
      <c r="I9" s="16" t="s">
        <v>31</v>
      </c>
      <c r="J9" s="19">
        <v>0</v>
      </c>
      <c r="K9" s="103" t="s">
        <v>17</v>
      </c>
      <c r="L9" s="19">
        <v>0</v>
      </c>
      <c r="M9" s="19" t="s">
        <v>94</v>
      </c>
    </row>
    <row r="10" s="5" customFormat="1" customHeight="1" spans="1:13">
      <c r="A10" s="19">
        <v>3</v>
      </c>
      <c r="B10" s="144" t="s">
        <v>98</v>
      </c>
      <c r="C10" s="18" t="s">
        <v>99</v>
      </c>
      <c r="D10" s="18" t="s">
        <v>100</v>
      </c>
      <c r="E10" s="145">
        <v>80</v>
      </c>
      <c r="F10" s="14"/>
      <c r="G10" s="19">
        <f>H10+J10+L10</f>
        <v>80</v>
      </c>
      <c r="H10" s="83">
        <v>80</v>
      </c>
      <c r="I10" s="16" t="s">
        <v>31</v>
      </c>
      <c r="J10" s="19">
        <v>0</v>
      </c>
      <c r="K10" s="103" t="s">
        <v>17</v>
      </c>
      <c r="L10" s="19">
        <v>0</v>
      </c>
      <c r="M10" s="19" t="s">
        <v>94</v>
      </c>
    </row>
    <row r="11" s="5" customFormat="1" customHeight="1" spans="1:13">
      <c r="A11" s="19">
        <v>4</v>
      </c>
      <c r="B11" s="83" t="s">
        <v>101</v>
      </c>
      <c r="C11" s="18" t="s">
        <v>102</v>
      </c>
      <c r="D11" s="18" t="s">
        <v>93</v>
      </c>
      <c r="E11" s="139">
        <f t="shared" ref="E11:E16" si="1">G11</f>
        <v>300</v>
      </c>
      <c r="F11" s="14"/>
      <c r="G11" s="19">
        <f t="shared" ref="G11:G21" si="2">H11+J11+L11</f>
        <v>300</v>
      </c>
      <c r="H11" s="83">
        <v>300</v>
      </c>
      <c r="I11" s="16" t="s">
        <v>31</v>
      </c>
      <c r="J11" s="19">
        <v>0</v>
      </c>
      <c r="K11" s="103" t="s">
        <v>17</v>
      </c>
      <c r="L11" s="19">
        <v>0</v>
      </c>
      <c r="M11" s="19" t="s">
        <v>94</v>
      </c>
    </row>
    <row r="12" s="5" customFormat="1" customHeight="1" spans="1:13">
      <c r="A12" s="19">
        <v>5</v>
      </c>
      <c r="B12" s="83" t="s">
        <v>103</v>
      </c>
      <c r="C12" s="18" t="s">
        <v>104</v>
      </c>
      <c r="D12" s="18" t="s">
        <v>93</v>
      </c>
      <c r="E12" s="139">
        <f t="shared" si="1"/>
        <v>120</v>
      </c>
      <c r="F12" s="14"/>
      <c r="G12" s="19">
        <f t="shared" si="2"/>
        <v>120</v>
      </c>
      <c r="H12" s="83">
        <v>120</v>
      </c>
      <c r="I12" s="16" t="s">
        <v>31</v>
      </c>
      <c r="J12" s="19">
        <v>0</v>
      </c>
      <c r="K12" s="103" t="s">
        <v>17</v>
      </c>
      <c r="L12" s="19">
        <v>0</v>
      </c>
      <c r="M12" s="19" t="s">
        <v>94</v>
      </c>
    </row>
    <row r="13" s="5" customFormat="1" customHeight="1" spans="1:13">
      <c r="A13" s="19">
        <v>6</v>
      </c>
      <c r="B13" s="83" t="s">
        <v>105</v>
      </c>
      <c r="C13" s="18" t="s">
        <v>106</v>
      </c>
      <c r="D13" s="18" t="s">
        <v>93</v>
      </c>
      <c r="E13" s="139">
        <f t="shared" si="1"/>
        <v>77</v>
      </c>
      <c r="F13" s="14"/>
      <c r="G13" s="19">
        <f t="shared" si="2"/>
        <v>77</v>
      </c>
      <c r="H13" s="19">
        <v>77</v>
      </c>
      <c r="I13" s="16" t="s">
        <v>31</v>
      </c>
      <c r="J13" s="19">
        <v>0</v>
      </c>
      <c r="K13" s="103" t="s">
        <v>17</v>
      </c>
      <c r="L13" s="19">
        <v>0</v>
      </c>
      <c r="M13" s="19" t="s">
        <v>107</v>
      </c>
    </row>
    <row r="14" s="5" customFormat="1" customHeight="1" spans="1:13">
      <c r="A14" s="19">
        <v>7</v>
      </c>
      <c r="B14" s="146" t="s">
        <v>108</v>
      </c>
      <c r="C14" s="18" t="s">
        <v>109</v>
      </c>
      <c r="D14" s="18" t="s">
        <v>97</v>
      </c>
      <c r="E14" s="139">
        <f t="shared" si="1"/>
        <v>40</v>
      </c>
      <c r="F14" s="14"/>
      <c r="G14" s="19">
        <f t="shared" si="2"/>
        <v>40</v>
      </c>
      <c r="H14" s="19">
        <v>40</v>
      </c>
      <c r="I14" s="16" t="s">
        <v>31</v>
      </c>
      <c r="J14" s="19">
        <v>0</v>
      </c>
      <c r="K14" s="103" t="s">
        <v>17</v>
      </c>
      <c r="L14" s="19">
        <v>0</v>
      </c>
      <c r="M14" s="19" t="s">
        <v>107</v>
      </c>
    </row>
    <row r="15" s="5" customFormat="1" customHeight="1" spans="1:13">
      <c r="A15" s="19">
        <v>8</v>
      </c>
      <c r="B15" s="83" t="s">
        <v>110</v>
      </c>
      <c r="C15" s="18" t="s">
        <v>111</v>
      </c>
      <c r="D15" s="18" t="s">
        <v>97</v>
      </c>
      <c r="E15" s="139">
        <f t="shared" si="1"/>
        <v>40</v>
      </c>
      <c r="F15" s="14"/>
      <c r="G15" s="19">
        <f t="shared" si="2"/>
        <v>40</v>
      </c>
      <c r="H15" s="19">
        <v>40</v>
      </c>
      <c r="I15" s="16" t="s">
        <v>31</v>
      </c>
      <c r="J15" s="19">
        <v>0</v>
      </c>
      <c r="K15" s="103" t="s">
        <v>17</v>
      </c>
      <c r="L15" s="19">
        <v>0</v>
      </c>
      <c r="M15" s="19" t="s">
        <v>107</v>
      </c>
    </row>
    <row r="16" s="5" customFormat="1" customHeight="1" spans="1:13">
      <c r="A16" s="19">
        <v>9</v>
      </c>
      <c r="B16" s="16" t="s">
        <v>112</v>
      </c>
      <c r="C16" s="18" t="s">
        <v>113</v>
      </c>
      <c r="D16" s="18" t="s">
        <v>97</v>
      </c>
      <c r="E16" s="139">
        <f t="shared" si="1"/>
        <v>25</v>
      </c>
      <c r="F16" s="14"/>
      <c r="G16" s="19">
        <f t="shared" si="2"/>
        <v>25</v>
      </c>
      <c r="H16" s="19">
        <v>25</v>
      </c>
      <c r="I16" s="16" t="s">
        <v>31</v>
      </c>
      <c r="J16" s="19">
        <v>0</v>
      </c>
      <c r="K16" s="103" t="s">
        <v>17</v>
      </c>
      <c r="L16" s="19">
        <v>0</v>
      </c>
      <c r="M16" s="19" t="s">
        <v>107</v>
      </c>
    </row>
    <row r="17" s="5" customFormat="1" customHeight="1" spans="1:13">
      <c r="A17" s="14" t="s">
        <v>114</v>
      </c>
      <c r="B17" s="14"/>
      <c r="C17" s="14"/>
      <c r="D17" s="14" t="s">
        <v>88</v>
      </c>
      <c r="E17" s="55">
        <f>E19+E18</f>
        <v>69.55</v>
      </c>
      <c r="F17" s="11"/>
      <c r="G17" s="13">
        <f t="shared" si="2"/>
        <v>69.55</v>
      </c>
      <c r="H17" s="13">
        <f>H19+H18</f>
        <v>69.55</v>
      </c>
      <c r="I17" s="132" t="s">
        <v>17</v>
      </c>
      <c r="J17" s="13">
        <f>J19+J18</f>
        <v>0</v>
      </c>
      <c r="K17" s="132" t="s">
        <v>17</v>
      </c>
      <c r="L17" s="13">
        <f>L19+L18</f>
        <v>0</v>
      </c>
      <c r="M17" s="14"/>
    </row>
    <row r="18" s="4" customFormat="1" customHeight="1" spans="1:13">
      <c r="A18" s="19">
        <v>1</v>
      </c>
      <c r="B18" s="19" t="s">
        <v>115</v>
      </c>
      <c r="C18" s="19" t="s">
        <v>116</v>
      </c>
      <c r="D18" s="18" t="s">
        <v>117</v>
      </c>
      <c r="E18" s="18">
        <v>3.35</v>
      </c>
      <c r="F18" s="19"/>
      <c r="G18" s="19">
        <f t="shared" si="2"/>
        <v>3.35</v>
      </c>
      <c r="H18" s="49">
        <v>3.35</v>
      </c>
      <c r="I18" s="137" t="s">
        <v>31</v>
      </c>
      <c r="J18" s="19">
        <v>0</v>
      </c>
      <c r="K18" s="16" t="s">
        <v>17</v>
      </c>
      <c r="L18" s="19">
        <v>0</v>
      </c>
      <c r="M18" s="19" t="s">
        <v>94</v>
      </c>
    </row>
    <row r="19" s="4" customFormat="1" customHeight="1" spans="1:13">
      <c r="A19" s="19">
        <v>2</v>
      </c>
      <c r="B19" s="19" t="s">
        <v>115</v>
      </c>
      <c r="C19" s="19" t="s">
        <v>118</v>
      </c>
      <c r="D19" s="19" t="s">
        <v>119</v>
      </c>
      <c r="E19" s="18">
        <v>66.2</v>
      </c>
      <c r="F19" s="19"/>
      <c r="G19" s="19">
        <f t="shared" si="2"/>
        <v>66.2</v>
      </c>
      <c r="H19" s="19">
        <v>66.2</v>
      </c>
      <c r="I19" s="16" t="s">
        <v>31</v>
      </c>
      <c r="J19" s="19">
        <v>0</v>
      </c>
      <c r="K19" s="16" t="s">
        <v>17</v>
      </c>
      <c r="L19" s="19">
        <v>0</v>
      </c>
      <c r="M19" s="19" t="s">
        <v>94</v>
      </c>
    </row>
    <row r="20" s="5" customFormat="1" customHeight="1" spans="1:13">
      <c r="A20" s="14" t="s">
        <v>120</v>
      </c>
      <c r="B20" s="14"/>
      <c r="C20" s="14"/>
      <c r="D20" s="14" t="s">
        <v>88</v>
      </c>
      <c r="E20" s="14">
        <f>SUM(E21:E38)</f>
        <v>590.21</v>
      </c>
      <c r="F20" s="14"/>
      <c r="G20" s="14">
        <f t="shared" si="2"/>
        <v>354.3</v>
      </c>
      <c r="H20" s="14">
        <f>SUM(H21:H38)</f>
        <v>26.425</v>
      </c>
      <c r="I20" s="103" t="s">
        <v>17</v>
      </c>
      <c r="J20" s="14">
        <f>SUM(J21:J38)</f>
        <v>327.875</v>
      </c>
      <c r="K20" s="103" t="s">
        <v>17</v>
      </c>
      <c r="L20" s="14">
        <f>SUM(L21:L38)</f>
        <v>0</v>
      </c>
      <c r="M20" s="14"/>
    </row>
    <row r="21" s="5" customFormat="1" customHeight="1" spans="1:13">
      <c r="A21" s="19">
        <v>1</v>
      </c>
      <c r="B21" s="19" t="s">
        <v>98</v>
      </c>
      <c r="C21" s="18" t="s">
        <v>121</v>
      </c>
      <c r="D21" s="83" t="s">
        <v>122</v>
      </c>
      <c r="E21" s="18">
        <v>8.84</v>
      </c>
      <c r="F21" s="14"/>
      <c r="G21" s="19">
        <f t="shared" si="2"/>
        <v>5.4</v>
      </c>
      <c r="H21" s="19">
        <v>0</v>
      </c>
      <c r="I21" s="16" t="s">
        <v>17</v>
      </c>
      <c r="J21" s="19">
        <v>5.4</v>
      </c>
      <c r="K21" s="104" t="s">
        <v>42</v>
      </c>
      <c r="L21" s="19">
        <v>0</v>
      </c>
      <c r="M21" s="19" t="s">
        <v>94</v>
      </c>
    </row>
    <row r="22" s="5" customFormat="1" customHeight="1" spans="1:13">
      <c r="A22" s="19">
        <v>2</v>
      </c>
      <c r="B22" s="19" t="s">
        <v>98</v>
      </c>
      <c r="C22" s="18" t="s">
        <v>123</v>
      </c>
      <c r="D22" s="83" t="s">
        <v>124</v>
      </c>
      <c r="E22" s="18">
        <v>10.07</v>
      </c>
      <c r="F22" s="14"/>
      <c r="G22" s="19">
        <f t="shared" ref="G22:G41" si="3">H22+J22+L22</f>
        <v>6</v>
      </c>
      <c r="H22" s="19">
        <v>0</v>
      </c>
      <c r="I22" s="16" t="s">
        <v>17</v>
      </c>
      <c r="J22" s="19">
        <v>6</v>
      </c>
      <c r="K22" s="104" t="s">
        <v>42</v>
      </c>
      <c r="L22" s="19">
        <v>0</v>
      </c>
      <c r="M22" s="19" t="s">
        <v>94</v>
      </c>
    </row>
    <row r="23" s="5" customFormat="1" customHeight="1" spans="1:13">
      <c r="A23" s="19">
        <v>3</v>
      </c>
      <c r="B23" s="19" t="s">
        <v>98</v>
      </c>
      <c r="C23" s="20" t="s">
        <v>125</v>
      </c>
      <c r="D23" s="83" t="s">
        <v>126</v>
      </c>
      <c r="E23" s="18">
        <v>42.12</v>
      </c>
      <c r="F23" s="14"/>
      <c r="G23" s="19">
        <f t="shared" si="3"/>
        <v>25.3</v>
      </c>
      <c r="H23" s="19">
        <v>0</v>
      </c>
      <c r="I23" s="16" t="s">
        <v>17</v>
      </c>
      <c r="J23" s="19">
        <v>25.3</v>
      </c>
      <c r="K23" s="104" t="s">
        <v>42</v>
      </c>
      <c r="L23" s="19">
        <v>0</v>
      </c>
      <c r="M23" s="19" t="s">
        <v>94</v>
      </c>
    </row>
    <row r="24" s="5" customFormat="1" customHeight="1" spans="1:13">
      <c r="A24" s="19">
        <v>4</v>
      </c>
      <c r="B24" s="19" t="s">
        <v>98</v>
      </c>
      <c r="C24" s="20" t="s">
        <v>127</v>
      </c>
      <c r="D24" s="83" t="s">
        <v>128</v>
      </c>
      <c r="E24" s="147">
        <v>24</v>
      </c>
      <c r="F24" s="14"/>
      <c r="G24" s="19">
        <f t="shared" si="3"/>
        <v>14.4</v>
      </c>
      <c r="H24" s="19">
        <v>0</v>
      </c>
      <c r="I24" s="16" t="s">
        <v>17</v>
      </c>
      <c r="J24" s="19">
        <v>14.4</v>
      </c>
      <c r="K24" s="104" t="s">
        <v>42</v>
      </c>
      <c r="L24" s="19">
        <v>0</v>
      </c>
      <c r="M24" s="19" t="s">
        <v>94</v>
      </c>
    </row>
    <row r="25" s="5" customFormat="1" customHeight="1" spans="1:13">
      <c r="A25" s="19">
        <v>5</v>
      </c>
      <c r="B25" s="19" t="s">
        <v>98</v>
      </c>
      <c r="C25" s="20" t="s">
        <v>129</v>
      </c>
      <c r="D25" s="83" t="s">
        <v>130</v>
      </c>
      <c r="E25" s="147">
        <v>18</v>
      </c>
      <c r="F25" s="14"/>
      <c r="G25" s="19">
        <f t="shared" si="3"/>
        <v>10.8</v>
      </c>
      <c r="H25" s="19">
        <v>0</v>
      </c>
      <c r="I25" s="16" t="s">
        <v>17</v>
      </c>
      <c r="J25" s="19">
        <v>10.8</v>
      </c>
      <c r="K25" s="104" t="s">
        <v>42</v>
      </c>
      <c r="L25" s="19">
        <v>0</v>
      </c>
      <c r="M25" s="19" t="s">
        <v>94</v>
      </c>
    </row>
    <row r="26" s="5" customFormat="1" customHeight="1" spans="1:13">
      <c r="A26" s="19">
        <v>6</v>
      </c>
      <c r="B26" s="19" t="s">
        <v>98</v>
      </c>
      <c r="C26" s="20" t="s">
        <v>131</v>
      </c>
      <c r="D26" s="83" t="s">
        <v>132</v>
      </c>
      <c r="E26" s="147">
        <v>20.1</v>
      </c>
      <c r="F26" s="14"/>
      <c r="G26" s="19">
        <f t="shared" si="3"/>
        <v>12.06</v>
      </c>
      <c r="H26" s="19">
        <v>0</v>
      </c>
      <c r="I26" s="16" t="s">
        <v>17</v>
      </c>
      <c r="J26" s="19">
        <v>12.06</v>
      </c>
      <c r="K26" s="104" t="s">
        <v>42</v>
      </c>
      <c r="L26" s="19">
        <v>0</v>
      </c>
      <c r="M26" s="19" t="s">
        <v>94</v>
      </c>
    </row>
    <row r="27" s="5" customFormat="1" customHeight="1" spans="1:13">
      <c r="A27" s="19">
        <v>7</v>
      </c>
      <c r="B27" s="19" t="s">
        <v>98</v>
      </c>
      <c r="C27" s="83" t="s">
        <v>133</v>
      </c>
      <c r="D27" s="83" t="s">
        <v>134</v>
      </c>
      <c r="E27" s="83">
        <v>45</v>
      </c>
      <c r="F27" s="14"/>
      <c r="G27" s="19">
        <f t="shared" si="3"/>
        <v>27</v>
      </c>
      <c r="H27" s="19">
        <v>0</v>
      </c>
      <c r="I27" s="16" t="s">
        <v>17</v>
      </c>
      <c r="J27" s="19">
        <v>27</v>
      </c>
      <c r="K27" s="104" t="s">
        <v>42</v>
      </c>
      <c r="L27" s="19">
        <v>0</v>
      </c>
      <c r="M27" s="19" t="s">
        <v>94</v>
      </c>
    </row>
    <row r="28" s="5" customFormat="1" customHeight="1" spans="1:13">
      <c r="A28" s="19">
        <v>8</v>
      </c>
      <c r="B28" s="19" t="s">
        <v>95</v>
      </c>
      <c r="C28" s="20" t="s">
        <v>135</v>
      </c>
      <c r="D28" s="83" t="s">
        <v>136</v>
      </c>
      <c r="E28" s="28">
        <v>39.61</v>
      </c>
      <c r="F28" s="14"/>
      <c r="G28" s="19">
        <f t="shared" si="3"/>
        <v>23.8</v>
      </c>
      <c r="H28" s="19">
        <v>0</v>
      </c>
      <c r="I28" s="16" t="s">
        <v>17</v>
      </c>
      <c r="J28" s="19">
        <v>23.8</v>
      </c>
      <c r="K28" s="104" t="s">
        <v>42</v>
      </c>
      <c r="L28" s="19">
        <v>0</v>
      </c>
      <c r="M28" s="19" t="s">
        <v>94</v>
      </c>
    </row>
    <row r="29" s="5" customFormat="1" customHeight="1" spans="1:13">
      <c r="A29" s="19">
        <v>9</v>
      </c>
      <c r="B29" s="19" t="s">
        <v>95</v>
      </c>
      <c r="C29" s="20" t="s">
        <v>137</v>
      </c>
      <c r="D29" s="83" t="s">
        <v>138</v>
      </c>
      <c r="E29" s="28">
        <v>30</v>
      </c>
      <c r="F29" s="14"/>
      <c r="G29" s="19">
        <f t="shared" si="3"/>
        <v>18</v>
      </c>
      <c r="H29" s="19">
        <v>0</v>
      </c>
      <c r="I29" s="16" t="s">
        <v>17</v>
      </c>
      <c r="J29" s="19">
        <v>18</v>
      </c>
      <c r="K29" s="104" t="s">
        <v>42</v>
      </c>
      <c r="L29" s="19">
        <v>0</v>
      </c>
      <c r="M29" s="19" t="s">
        <v>94</v>
      </c>
    </row>
    <row r="30" s="5" customFormat="1" customHeight="1" spans="1:13">
      <c r="A30" s="19">
        <v>10</v>
      </c>
      <c r="B30" s="19" t="s">
        <v>95</v>
      </c>
      <c r="C30" s="20" t="s">
        <v>139</v>
      </c>
      <c r="D30" s="83" t="s">
        <v>140</v>
      </c>
      <c r="E30" s="28">
        <v>12.41</v>
      </c>
      <c r="F30" s="14"/>
      <c r="G30" s="19">
        <f t="shared" si="3"/>
        <v>7.5</v>
      </c>
      <c r="H30" s="19">
        <v>0</v>
      </c>
      <c r="I30" s="16" t="s">
        <v>17</v>
      </c>
      <c r="J30" s="19">
        <v>7.5</v>
      </c>
      <c r="K30" s="104" t="s">
        <v>42</v>
      </c>
      <c r="L30" s="19">
        <v>0</v>
      </c>
      <c r="M30" s="19" t="s">
        <v>94</v>
      </c>
    </row>
    <row r="31" s="5" customFormat="1" customHeight="1" spans="1:13">
      <c r="A31" s="19">
        <v>11</v>
      </c>
      <c r="B31" s="19" t="s">
        <v>95</v>
      </c>
      <c r="C31" s="20" t="s">
        <v>141</v>
      </c>
      <c r="D31" s="83" t="s">
        <v>142</v>
      </c>
      <c r="E31" s="28">
        <v>46.9</v>
      </c>
      <c r="F31" s="14"/>
      <c r="G31" s="19">
        <f t="shared" si="3"/>
        <v>28.14</v>
      </c>
      <c r="H31" s="19">
        <v>0</v>
      </c>
      <c r="I31" s="16" t="s">
        <v>17</v>
      </c>
      <c r="J31" s="19">
        <v>28.14</v>
      </c>
      <c r="K31" s="104" t="s">
        <v>42</v>
      </c>
      <c r="L31" s="19">
        <v>0</v>
      </c>
      <c r="M31" s="19" t="s">
        <v>94</v>
      </c>
    </row>
    <row r="32" s="5" customFormat="1" customHeight="1" spans="1:13">
      <c r="A32" s="19">
        <v>12</v>
      </c>
      <c r="B32" s="19" t="s">
        <v>101</v>
      </c>
      <c r="C32" s="83" t="s">
        <v>143</v>
      </c>
      <c r="D32" s="148" t="s">
        <v>144</v>
      </c>
      <c r="E32" s="83">
        <v>72</v>
      </c>
      <c r="F32" s="14"/>
      <c r="G32" s="19">
        <f t="shared" si="3"/>
        <v>43.455</v>
      </c>
      <c r="H32" s="19">
        <v>0</v>
      </c>
      <c r="I32" s="104" t="s">
        <v>17</v>
      </c>
      <c r="J32" s="19">
        <v>43.455</v>
      </c>
      <c r="K32" s="104" t="s">
        <v>42</v>
      </c>
      <c r="L32" s="19">
        <v>0</v>
      </c>
      <c r="M32" s="19" t="s">
        <v>94</v>
      </c>
    </row>
    <row r="33" s="5" customFormat="1" customHeight="1" spans="1:13">
      <c r="A33" s="19">
        <v>13</v>
      </c>
      <c r="B33" s="19" t="s">
        <v>101</v>
      </c>
      <c r="C33" s="83" t="s">
        <v>145</v>
      </c>
      <c r="D33" s="148" t="s">
        <v>146</v>
      </c>
      <c r="E33" s="83">
        <v>40.7</v>
      </c>
      <c r="F33" s="14"/>
      <c r="G33" s="19">
        <f t="shared" si="3"/>
        <v>24.42</v>
      </c>
      <c r="H33" s="19">
        <v>24.42</v>
      </c>
      <c r="I33" s="16" t="s">
        <v>31</v>
      </c>
      <c r="J33" s="19">
        <v>0</v>
      </c>
      <c r="K33" s="104" t="s">
        <v>17</v>
      </c>
      <c r="L33" s="19">
        <v>0</v>
      </c>
      <c r="M33" s="19" t="s">
        <v>94</v>
      </c>
    </row>
    <row r="34" s="5" customFormat="1" ht="42" customHeight="1" spans="1:13">
      <c r="A34" s="19">
        <v>14</v>
      </c>
      <c r="B34" s="19" t="s">
        <v>91</v>
      </c>
      <c r="C34" s="83" t="s">
        <v>147</v>
      </c>
      <c r="D34" s="83" t="s">
        <v>148</v>
      </c>
      <c r="E34" s="83">
        <v>23.1</v>
      </c>
      <c r="F34" s="14"/>
      <c r="G34" s="19">
        <f t="shared" si="3"/>
        <v>13.605</v>
      </c>
      <c r="H34" s="19">
        <v>2.005</v>
      </c>
      <c r="I34" s="16" t="s">
        <v>31</v>
      </c>
      <c r="J34" s="19">
        <v>11.6</v>
      </c>
      <c r="K34" s="104" t="s">
        <v>42</v>
      </c>
      <c r="L34" s="19">
        <v>0</v>
      </c>
      <c r="M34" s="19" t="s">
        <v>94</v>
      </c>
    </row>
    <row r="35" s="5" customFormat="1" customHeight="1" spans="1:13">
      <c r="A35" s="19">
        <v>15</v>
      </c>
      <c r="B35" s="19" t="s">
        <v>149</v>
      </c>
      <c r="C35" s="18" t="s">
        <v>150</v>
      </c>
      <c r="D35" s="83" t="s">
        <v>151</v>
      </c>
      <c r="E35" s="18">
        <v>48.3</v>
      </c>
      <c r="F35" s="14"/>
      <c r="G35" s="19">
        <f t="shared" si="3"/>
        <v>28.98</v>
      </c>
      <c r="H35" s="19">
        <v>0</v>
      </c>
      <c r="I35" s="16" t="s">
        <v>17</v>
      </c>
      <c r="J35" s="19">
        <v>28.98</v>
      </c>
      <c r="K35" s="104" t="s">
        <v>42</v>
      </c>
      <c r="L35" s="19">
        <v>0</v>
      </c>
      <c r="M35" s="19" t="s">
        <v>107</v>
      </c>
    </row>
    <row r="36" s="5" customFormat="1" customHeight="1" spans="1:13">
      <c r="A36" s="19">
        <v>16</v>
      </c>
      <c r="B36" s="19" t="s">
        <v>149</v>
      </c>
      <c r="C36" s="18" t="s">
        <v>152</v>
      </c>
      <c r="D36" s="83" t="s">
        <v>153</v>
      </c>
      <c r="E36" s="18">
        <v>52.9</v>
      </c>
      <c r="F36" s="14"/>
      <c r="G36" s="19">
        <f t="shared" si="3"/>
        <v>31.74</v>
      </c>
      <c r="H36" s="19">
        <v>0</v>
      </c>
      <c r="I36" s="16" t="s">
        <v>17</v>
      </c>
      <c r="J36" s="19">
        <v>31.74</v>
      </c>
      <c r="K36" s="104" t="s">
        <v>42</v>
      </c>
      <c r="L36" s="19">
        <v>0</v>
      </c>
      <c r="M36" s="19" t="s">
        <v>107</v>
      </c>
    </row>
    <row r="37" s="5" customFormat="1" customHeight="1" spans="1:13">
      <c r="A37" s="19">
        <v>17</v>
      </c>
      <c r="B37" s="19" t="s">
        <v>149</v>
      </c>
      <c r="C37" s="18" t="s">
        <v>154</v>
      </c>
      <c r="D37" s="83" t="s">
        <v>155</v>
      </c>
      <c r="E37" s="18">
        <v>44.16</v>
      </c>
      <c r="F37" s="14"/>
      <c r="G37" s="19">
        <f t="shared" si="3"/>
        <v>26.5</v>
      </c>
      <c r="H37" s="19">
        <v>0</v>
      </c>
      <c r="I37" s="16" t="s">
        <v>17</v>
      </c>
      <c r="J37" s="19">
        <v>26.5</v>
      </c>
      <c r="K37" s="104" t="s">
        <v>42</v>
      </c>
      <c r="L37" s="19">
        <v>0</v>
      </c>
      <c r="M37" s="19" t="s">
        <v>107</v>
      </c>
    </row>
    <row r="38" s="5" customFormat="1" customHeight="1" spans="1:13">
      <c r="A38" s="19">
        <v>18</v>
      </c>
      <c r="B38" s="19" t="s">
        <v>149</v>
      </c>
      <c r="C38" s="18" t="s">
        <v>156</v>
      </c>
      <c r="D38" s="83" t="s">
        <v>157</v>
      </c>
      <c r="E38" s="18">
        <v>12</v>
      </c>
      <c r="F38" s="14"/>
      <c r="G38" s="19">
        <f t="shared" si="3"/>
        <v>7.2</v>
      </c>
      <c r="H38" s="19">
        <v>0</v>
      </c>
      <c r="I38" s="16" t="s">
        <v>17</v>
      </c>
      <c r="J38" s="19">
        <v>7.2</v>
      </c>
      <c r="K38" s="104" t="s">
        <v>42</v>
      </c>
      <c r="L38" s="19">
        <v>0</v>
      </c>
      <c r="M38" s="19" t="s">
        <v>107</v>
      </c>
    </row>
    <row r="39" s="79" customFormat="1" ht="36" customHeight="1" spans="1:13">
      <c r="A39" s="11" t="s">
        <v>158</v>
      </c>
      <c r="B39" s="11"/>
      <c r="C39" s="11"/>
      <c r="D39" s="11" t="s">
        <v>88</v>
      </c>
      <c r="E39" s="55">
        <f t="shared" ref="E39:J39" si="4">SUM(E40:E100)</f>
        <v>912.013613</v>
      </c>
      <c r="F39" s="55">
        <f t="shared" si="4"/>
        <v>310.32</v>
      </c>
      <c r="G39" s="13">
        <f t="shared" si="3"/>
        <v>601.693613</v>
      </c>
      <c r="H39" s="55">
        <f t="shared" si="4"/>
        <v>495.753613</v>
      </c>
      <c r="I39" s="152" t="s">
        <v>17</v>
      </c>
      <c r="J39" s="55">
        <f t="shared" si="4"/>
        <v>105.94</v>
      </c>
      <c r="K39" s="152" t="s">
        <v>17</v>
      </c>
      <c r="L39" s="55">
        <f>SUM(L40:L100)</f>
        <v>0</v>
      </c>
      <c r="M39" s="55"/>
    </row>
    <row r="40" s="78" customFormat="1" ht="36" customHeight="1" spans="1:13">
      <c r="A40" s="19">
        <v>1</v>
      </c>
      <c r="B40" s="19" t="s">
        <v>101</v>
      </c>
      <c r="C40" s="27" t="s">
        <v>159</v>
      </c>
      <c r="D40" s="19" t="s">
        <v>160</v>
      </c>
      <c r="E40" s="64">
        <v>7.36</v>
      </c>
      <c r="F40" s="64">
        <v>5.38</v>
      </c>
      <c r="G40" s="64">
        <f t="shared" si="3"/>
        <v>1.98</v>
      </c>
      <c r="H40" s="18">
        <v>1.98</v>
      </c>
      <c r="I40" s="16" t="s">
        <v>31</v>
      </c>
      <c r="J40" s="19">
        <v>0</v>
      </c>
      <c r="K40" s="16" t="s">
        <v>17</v>
      </c>
      <c r="L40" s="19">
        <v>0</v>
      </c>
      <c r="M40" s="18" t="s">
        <v>94</v>
      </c>
    </row>
    <row r="41" s="78" customFormat="1" ht="36" customHeight="1" spans="1:13">
      <c r="A41" s="19">
        <v>2</v>
      </c>
      <c r="B41" s="19" t="s">
        <v>101</v>
      </c>
      <c r="C41" s="27" t="s">
        <v>161</v>
      </c>
      <c r="D41" s="19" t="s">
        <v>160</v>
      </c>
      <c r="E41" s="64">
        <v>13.8</v>
      </c>
      <c r="F41" s="64">
        <v>10.78</v>
      </c>
      <c r="G41" s="64">
        <f t="shared" ref="G41:G72" si="5">H41+J41+L41</f>
        <v>3.02</v>
      </c>
      <c r="H41" s="18">
        <v>3.02</v>
      </c>
      <c r="I41" s="16" t="s">
        <v>31</v>
      </c>
      <c r="J41" s="19">
        <v>0</v>
      </c>
      <c r="K41" s="16" t="s">
        <v>17</v>
      </c>
      <c r="L41" s="19">
        <v>0</v>
      </c>
      <c r="M41" s="18" t="s">
        <v>94</v>
      </c>
    </row>
    <row r="42" s="78" customFormat="1" ht="36" customHeight="1" spans="1:13">
      <c r="A42" s="19">
        <v>3</v>
      </c>
      <c r="B42" s="19" t="s">
        <v>101</v>
      </c>
      <c r="C42" s="27" t="s">
        <v>162</v>
      </c>
      <c r="D42" s="19" t="s">
        <v>163</v>
      </c>
      <c r="E42" s="64">
        <v>9.4</v>
      </c>
      <c r="F42" s="64">
        <v>7.41</v>
      </c>
      <c r="G42" s="64">
        <f t="shared" si="5"/>
        <v>1.99</v>
      </c>
      <c r="H42" s="18">
        <v>1.99</v>
      </c>
      <c r="I42" s="16" t="s">
        <v>31</v>
      </c>
      <c r="J42" s="19">
        <v>0</v>
      </c>
      <c r="K42" s="16" t="s">
        <v>17</v>
      </c>
      <c r="L42" s="19">
        <v>0</v>
      </c>
      <c r="M42" s="18" t="s">
        <v>94</v>
      </c>
    </row>
    <row r="43" s="78" customFormat="1" ht="36" customHeight="1" spans="1:13">
      <c r="A43" s="19">
        <v>4</v>
      </c>
      <c r="B43" s="19" t="s">
        <v>101</v>
      </c>
      <c r="C43" s="27" t="s">
        <v>164</v>
      </c>
      <c r="D43" s="19" t="s">
        <v>165</v>
      </c>
      <c r="E43" s="64">
        <v>13</v>
      </c>
      <c r="F43" s="64">
        <v>10.34</v>
      </c>
      <c r="G43" s="64">
        <f t="shared" si="5"/>
        <v>2.66</v>
      </c>
      <c r="H43" s="18">
        <v>2.66</v>
      </c>
      <c r="I43" s="16" t="s">
        <v>31</v>
      </c>
      <c r="J43" s="19">
        <v>0</v>
      </c>
      <c r="K43" s="16" t="s">
        <v>17</v>
      </c>
      <c r="L43" s="19">
        <v>0</v>
      </c>
      <c r="M43" s="18" t="s">
        <v>94</v>
      </c>
    </row>
    <row r="44" s="78" customFormat="1" ht="36" customHeight="1" spans="1:13">
      <c r="A44" s="19">
        <v>5</v>
      </c>
      <c r="B44" s="19" t="s">
        <v>101</v>
      </c>
      <c r="C44" s="27" t="s">
        <v>166</v>
      </c>
      <c r="D44" s="19" t="s">
        <v>167</v>
      </c>
      <c r="E44" s="64">
        <v>5.4</v>
      </c>
      <c r="F44" s="64">
        <v>4.27</v>
      </c>
      <c r="G44" s="64">
        <f t="shared" si="5"/>
        <v>1.13</v>
      </c>
      <c r="H44" s="18">
        <v>1.13</v>
      </c>
      <c r="I44" s="16" t="s">
        <v>31</v>
      </c>
      <c r="J44" s="19">
        <v>0</v>
      </c>
      <c r="K44" s="16" t="s">
        <v>17</v>
      </c>
      <c r="L44" s="19">
        <v>0</v>
      </c>
      <c r="M44" s="18" t="s">
        <v>94</v>
      </c>
    </row>
    <row r="45" s="78" customFormat="1" ht="36" customHeight="1" spans="1:13">
      <c r="A45" s="19">
        <v>6</v>
      </c>
      <c r="B45" s="19" t="s">
        <v>101</v>
      </c>
      <c r="C45" s="19" t="s">
        <v>168</v>
      </c>
      <c r="D45" s="19" t="s">
        <v>169</v>
      </c>
      <c r="E45" s="64">
        <v>2.04</v>
      </c>
      <c r="F45" s="64">
        <v>1.74</v>
      </c>
      <c r="G45" s="64">
        <f t="shared" si="5"/>
        <v>0.3</v>
      </c>
      <c r="H45" s="18">
        <v>0.3</v>
      </c>
      <c r="I45" s="16" t="s">
        <v>31</v>
      </c>
      <c r="J45" s="19">
        <v>0</v>
      </c>
      <c r="K45" s="16" t="s">
        <v>17</v>
      </c>
      <c r="L45" s="19">
        <v>0</v>
      </c>
      <c r="M45" s="18" t="s">
        <v>94</v>
      </c>
    </row>
    <row r="46" s="78" customFormat="1" ht="36" customHeight="1" spans="1:13">
      <c r="A46" s="19">
        <v>7</v>
      </c>
      <c r="B46" s="19" t="s">
        <v>101</v>
      </c>
      <c r="C46" s="19" t="s">
        <v>170</v>
      </c>
      <c r="D46" s="19" t="s">
        <v>169</v>
      </c>
      <c r="E46" s="64">
        <v>2.04</v>
      </c>
      <c r="F46" s="64">
        <v>1.43</v>
      </c>
      <c r="G46" s="64">
        <f t="shared" si="5"/>
        <v>0.61</v>
      </c>
      <c r="H46" s="18">
        <v>0.61</v>
      </c>
      <c r="I46" s="16" t="s">
        <v>31</v>
      </c>
      <c r="J46" s="19">
        <v>0</v>
      </c>
      <c r="K46" s="16" t="s">
        <v>17</v>
      </c>
      <c r="L46" s="19">
        <v>0</v>
      </c>
      <c r="M46" s="18" t="s">
        <v>94</v>
      </c>
    </row>
    <row r="47" s="78" customFormat="1" ht="36" customHeight="1" spans="1:13">
      <c r="A47" s="19">
        <v>8</v>
      </c>
      <c r="B47" s="19" t="s">
        <v>101</v>
      </c>
      <c r="C47" s="19" t="s">
        <v>171</v>
      </c>
      <c r="D47" s="19" t="s">
        <v>172</v>
      </c>
      <c r="E47" s="64">
        <v>5.5</v>
      </c>
      <c r="F47" s="64">
        <v>4.22</v>
      </c>
      <c r="G47" s="64">
        <f t="shared" si="5"/>
        <v>1.28</v>
      </c>
      <c r="H47" s="18">
        <v>1.28</v>
      </c>
      <c r="I47" s="16" t="s">
        <v>31</v>
      </c>
      <c r="J47" s="19">
        <v>0</v>
      </c>
      <c r="K47" s="16" t="s">
        <v>17</v>
      </c>
      <c r="L47" s="19">
        <v>0</v>
      </c>
      <c r="M47" s="18" t="s">
        <v>94</v>
      </c>
    </row>
    <row r="48" s="78" customFormat="1" ht="36" customHeight="1" spans="1:13">
      <c r="A48" s="19">
        <v>9</v>
      </c>
      <c r="B48" s="19" t="s">
        <v>101</v>
      </c>
      <c r="C48" s="19" t="s">
        <v>173</v>
      </c>
      <c r="D48" s="19" t="s">
        <v>174</v>
      </c>
      <c r="E48" s="64">
        <v>22.5</v>
      </c>
      <c r="F48" s="64">
        <v>16.62</v>
      </c>
      <c r="G48" s="64">
        <f t="shared" si="5"/>
        <v>5.88</v>
      </c>
      <c r="H48" s="18">
        <v>5.88</v>
      </c>
      <c r="I48" s="16" t="s">
        <v>31</v>
      </c>
      <c r="J48" s="19">
        <v>0</v>
      </c>
      <c r="K48" s="16" t="s">
        <v>17</v>
      </c>
      <c r="L48" s="19">
        <v>0</v>
      </c>
      <c r="M48" s="18" t="s">
        <v>94</v>
      </c>
    </row>
    <row r="49" s="78" customFormat="1" ht="36" customHeight="1" spans="1:13">
      <c r="A49" s="19">
        <v>10</v>
      </c>
      <c r="B49" s="19" t="s">
        <v>101</v>
      </c>
      <c r="C49" s="19" t="s">
        <v>175</v>
      </c>
      <c r="D49" s="19" t="s">
        <v>176</v>
      </c>
      <c r="E49" s="64">
        <v>4.08</v>
      </c>
      <c r="F49" s="64">
        <v>2.73</v>
      </c>
      <c r="G49" s="64">
        <f t="shared" si="5"/>
        <v>1.35</v>
      </c>
      <c r="H49" s="18">
        <v>1.35</v>
      </c>
      <c r="I49" s="16" t="s">
        <v>31</v>
      </c>
      <c r="J49" s="19">
        <v>0</v>
      </c>
      <c r="K49" s="16" t="s">
        <v>17</v>
      </c>
      <c r="L49" s="19">
        <v>0</v>
      </c>
      <c r="M49" s="18" t="s">
        <v>94</v>
      </c>
    </row>
    <row r="50" s="78" customFormat="1" ht="36" customHeight="1" spans="1:13">
      <c r="A50" s="19">
        <v>11</v>
      </c>
      <c r="B50" s="19" t="s">
        <v>101</v>
      </c>
      <c r="C50" s="27" t="s">
        <v>177</v>
      </c>
      <c r="D50" s="27" t="s">
        <v>178</v>
      </c>
      <c r="E50" s="64">
        <v>8</v>
      </c>
      <c r="F50" s="64">
        <v>2.4</v>
      </c>
      <c r="G50" s="64">
        <f t="shared" si="5"/>
        <v>5.6</v>
      </c>
      <c r="H50" s="18">
        <v>5.6</v>
      </c>
      <c r="I50" s="16" t="s">
        <v>31</v>
      </c>
      <c r="J50" s="19">
        <v>0</v>
      </c>
      <c r="K50" s="16" t="s">
        <v>17</v>
      </c>
      <c r="L50" s="19">
        <v>0</v>
      </c>
      <c r="M50" s="18" t="s">
        <v>94</v>
      </c>
    </row>
    <row r="51" s="78" customFormat="1" ht="36" customHeight="1" spans="1:13">
      <c r="A51" s="19">
        <v>12</v>
      </c>
      <c r="B51" s="19" t="s">
        <v>101</v>
      </c>
      <c r="C51" s="27" t="s">
        <v>179</v>
      </c>
      <c r="D51" s="27" t="s">
        <v>180</v>
      </c>
      <c r="E51" s="64">
        <v>8</v>
      </c>
      <c r="F51" s="64">
        <v>2.4</v>
      </c>
      <c r="G51" s="64">
        <f t="shared" si="5"/>
        <v>5.6</v>
      </c>
      <c r="H51" s="18">
        <v>5.6</v>
      </c>
      <c r="I51" s="16" t="s">
        <v>31</v>
      </c>
      <c r="J51" s="19">
        <v>0</v>
      </c>
      <c r="K51" s="16" t="s">
        <v>17</v>
      </c>
      <c r="L51" s="19">
        <v>0</v>
      </c>
      <c r="M51" s="18" t="s">
        <v>94</v>
      </c>
    </row>
    <row r="52" s="78" customFormat="1" ht="36" customHeight="1" spans="1:13">
      <c r="A52" s="19">
        <v>13</v>
      </c>
      <c r="B52" s="19" t="s">
        <v>101</v>
      </c>
      <c r="C52" s="27" t="s">
        <v>181</v>
      </c>
      <c r="D52" s="27" t="s">
        <v>180</v>
      </c>
      <c r="E52" s="64">
        <v>8</v>
      </c>
      <c r="F52" s="64">
        <v>2.4</v>
      </c>
      <c r="G52" s="64">
        <f t="shared" si="5"/>
        <v>5.6</v>
      </c>
      <c r="H52" s="18">
        <v>5.6</v>
      </c>
      <c r="I52" s="16" t="s">
        <v>31</v>
      </c>
      <c r="J52" s="19">
        <v>0</v>
      </c>
      <c r="K52" s="16" t="s">
        <v>17</v>
      </c>
      <c r="L52" s="19">
        <v>0</v>
      </c>
      <c r="M52" s="18" t="s">
        <v>94</v>
      </c>
    </row>
    <row r="53" s="78" customFormat="1" ht="36" customHeight="1" spans="1:13">
      <c r="A53" s="19">
        <v>14</v>
      </c>
      <c r="B53" s="19" t="s">
        <v>101</v>
      </c>
      <c r="C53" s="149" t="s">
        <v>182</v>
      </c>
      <c r="D53" s="150" t="s">
        <v>183</v>
      </c>
      <c r="E53" s="19">
        <v>7.762103</v>
      </c>
      <c r="F53" s="64">
        <v>1.14</v>
      </c>
      <c r="G53" s="64">
        <f t="shared" si="5"/>
        <v>6.622103</v>
      </c>
      <c r="H53" s="18">
        <v>6.622103</v>
      </c>
      <c r="I53" s="16" t="s">
        <v>31</v>
      </c>
      <c r="J53" s="19">
        <v>0</v>
      </c>
      <c r="K53" s="16" t="s">
        <v>17</v>
      </c>
      <c r="L53" s="19">
        <v>0</v>
      </c>
      <c r="M53" s="18" t="s">
        <v>94</v>
      </c>
    </row>
    <row r="54" s="78" customFormat="1" ht="36" customHeight="1" spans="1:13">
      <c r="A54" s="19">
        <v>15</v>
      </c>
      <c r="B54" s="19" t="s">
        <v>101</v>
      </c>
      <c r="C54" s="149" t="s">
        <v>184</v>
      </c>
      <c r="D54" s="150" t="s">
        <v>185</v>
      </c>
      <c r="E54" s="19">
        <v>28.096668</v>
      </c>
      <c r="F54" s="64">
        <v>2.67</v>
      </c>
      <c r="G54" s="64">
        <f t="shared" si="5"/>
        <v>25.426668</v>
      </c>
      <c r="H54" s="18">
        <v>25.426668</v>
      </c>
      <c r="I54" s="16" t="s">
        <v>31</v>
      </c>
      <c r="J54" s="19">
        <v>0</v>
      </c>
      <c r="K54" s="16" t="s">
        <v>17</v>
      </c>
      <c r="L54" s="19">
        <v>0</v>
      </c>
      <c r="M54" s="18" t="s">
        <v>94</v>
      </c>
    </row>
    <row r="55" s="78" customFormat="1" ht="36" customHeight="1" spans="1:13">
      <c r="A55" s="19">
        <v>16</v>
      </c>
      <c r="B55" s="19" t="s">
        <v>101</v>
      </c>
      <c r="C55" s="16" t="s">
        <v>186</v>
      </c>
      <c r="D55" s="19" t="s">
        <v>187</v>
      </c>
      <c r="E55" s="19">
        <v>2.820064</v>
      </c>
      <c r="F55" s="64">
        <v>1.51</v>
      </c>
      <c r="G55" s="64">
        <f t="shared" si="5"/>
        <v>1.310064</v>
      </c>
      <c r="H55" s="18">
        <v>1.310064</v>
      </c>
      <c r="I55" s="16" t="s">
        <v>31</v>
      </c>
      <c r="J55" s="19">
        <v>0</v>
      </c>
      <c r="K55" s="16" t="s">
        <v>17</v>
      </c>
      <c r="L55" s="19">
        <v>0</v>
      </c>
      <c r="M55" s="18" t="s">
        <v>94</v>
      </c>
    </row>
    <row r="56" s="78" customFormat="1" ht="36" customHeight="1" spans="1:13">
      <c r="A56" s="19">
        <v>17</v>
      </c>
      <c r="B56" s="19" t="s">
        <v>95</v>
      </c>
      <c r="C56" s="149" t="s">
        <v>188</v>
      </c>
      <c r="D56" s="150" t="s">
        <v>189</v>
      </c>
      <c r="E56" s="19">
        <v>7.744237</v>
      </c>
      <c r="F56" s="64">
        <v>1.86</v>
      </c>
      <c r="G56" s="64">
        <f t="shared" si="5"/>
        <v>5.884237</v>
      </c>
      <c r="H56" s="18">
        <v>5.884237</v>
      </c>
      <c r="I56" s="16" t="s">
        <v>31</v>
      </c>
      <c r="J56" s="19">
        <v>0</v>
      </c>
      <c r="K56" s="16" t="s">
        <v>17</v>
      </c>
      <c r="L56" s="19">
        <v>0</v>
      </c>
      <c r="M56" s="18" t="s">
        <v>94</v>
      </c>
    </row>
    <row r="57" s="78" customFormat="1" ht="36" customHeight="1" spans="1:13">
      <c r="A57" s="19">
        <v>18</v>
      </c>
      <c r="B57" s="19" t="s">
        <v>95</v>
      </c>
      <c r="C57" s="16" t="s">
        <v>190</v>
      </c>
      <c r="D57" s="19" t="s">
        <v>191</v>
      </c>
      <c r="E57" s="19">
        <v>31.058259</v>
      </c>
      <c r="F57" s="64">
        <v>4.27</v>
      </c>
      <c r="G57" s="64">
        <f t="shared" si="5"/>
        <v>26.788259</v>
      </c>
      <c r="H57" s="18">
        <v>26.788259</v>
      </c>
      <c r="I57" s="16" t="s">
        <v>31</v>
      </c>
      <c r="J57" s="19">
        <v>0</v>
      </c>
      <c r="K57" s="16" t="s">
        <v>17</v>
      </c>
      <c r="L57" s="19">
        <v>0</v>
      </c>
      <c r="M57" s="18" t="s">
        <v>94</v>
      </c>
    </row>
    <row r="58" s="78" customFormat="1" ht="36" customHeight="1" spans="1:13">
      <c r="A58" s="19">
        <v>19</v>
      </c>
      <c r="B58" s="19" t="s">
        <v>95</v>
      </c>
      <c r="C58" s="19" t="s">
        <v>192</v>
      </c>
      <c r="D58" s="19" t="s">
        <v>167</v>
      </c>
      <c r="E58" s="64">
        <v>9</v>
      </c>
      <c r="F58" s="64">
        <v>2.7</v>
      </c>
      <c r="G58" s="64">
        <f t="shared" si="5"/>
        <v>6.3</v>
      </c>
      <c r="H58" s="18">
        <v>6.3</v>
      </c>
      <c r="I58" s="16" t="s">
        <v>31</v>
      </c>
      <c r="J58" s="19">
        <v>0</v>
      </c>
      <c r="K58" s="16" t="s">
        <v>17</v>
      </c>
      <c r="L58" s="19">
        <v>0</v>
      </c>
      <c r="M58" s="18" t="s">
        <v>94</v>
      </c>
    </row>
    <row r="59" s="78" customFormat="1" ht="36" customHeight="1" spans="1:13">
      <c r="A59" s="19">
        <v>20</v>
      </c>
      <c r="B59" s="19" t="s">
        <v>95</v>
      </c>
      <c r="C59" s="27" t="s">
        <v>193</v>
      </c>
      <c r="D59" s="19" t="s">
        <v>128</v>
      </c>
      <c r="E59" s="64">
        <v>8</v>
      </c>
      <c r="F59" s="64">
        <v>2.4</v>
      </c>
      <c r="G59" s="64">
        <f t="shared" si="5"/>
        <v>5.6</v>
      </c>
      <c r="H59" s="18">
        <v>5.6</v>
      </c>
      <c r="I59" s="16" t="s">
        <v>31</v>
      </c>
      <c r="J59" s="19">
        <v>0</v>
      </c>
      <c r="K59" s="16" t="s">
        <v>17</v>
      </c>
      <c r="L59" s="19">
        <v>0</v>
      </c>
      <c r="M59" s="18" t="s">
        <v>94</v>
      </c>
    </row>
    <row r="60" s="78" customFormat="1" ht="36" customHeight="1" spans="1:13">
      <c r="A60" s="19">
        <v>21</v>
      </c>
      <c r="B60" s="19" t="s">
        <v>95</v>
      </c>
      <c r="C60" s="27" t="s">
        <v>194</v>
      </c>
      <c r="D60" s="19" t="s">
        <v>195</v>
      </c>
      <c r="E60" s="64">
        <v>25</v>
      </c>
      <c r="F60" s="64">
        <v>7.5</v>
      </c>
      <c r="G60" s="64">
        <f t="shared" si="5"/>
        <v>17.5</v>
      </c>
      <c r="H60" s="18">
        <v>17.5</v>
      </c>
      <c r="I60" s="16" t="s">
        <v>31</v>
      </c>
      <c r="J60" s="19">
        <v>0</v>
      </c>
      <c r="K60" s="16" t="s">
        <v>17</v>
      </c>
      <c r="L60" s="19">
        <v>0</v>
      </c>
      <c r="M60" s="18" t="s">
        <v>94</v>
      </c>
    </row>
    <row r="61" s="78" customFormat="1" ht="36" customHeight="1" spans="1:13">
      <c r="A61" s="19">
        <v>22</v>
      </c>
      <c r="B61" s="19" t="s">
        <v>95</v>
      </c>
      <c r="C61" s="27" t="s">
        <v>196</v>
      </c>
      <c r="D61" s="19" t="s">
        <v>130</v>
      </c>
      <c r="E61" s="64">
        <v>6</v>
      </c>
      <c r="F61" s="64">
        <v>1.8</v>
      </c>
      <c r="G61" s="64">
        <f t="shared" si="5"/>
        <v>4.2</v>
      </c>
      <c r="H61" s="18">
        <v>4.2</v>
      </c>
      <c r="I61" s="16" t="s">
        <v>31</v>
      </c>
      <c r="J61" s="19">
        <v>0</v>
      </c>
      <c r="K61" s="16" t="s">
        <v>17</v>
      </c>
      <c r="L61" s="19">
        <v>0</v>
      </c>
      <c r="M61" s="18" t="s">
        <v>94</v>
      </c>
    </row>
    <row r="62" s="78" customFormat="1" ht="36" customHeight="1" spans="1:13">
      <c r="A62" s="19">
        <v>23</v>
      </c>
      <c r="B62" s="19" t="s">
        <v>95</v>
      </c>
      <c r="C62" s="27" t="s">
        <v>197</v>
      </c>
      <c r="D62" s="19" t="s">
        <v>130</v>
      </c>
      <c r="E62" s="64">
        <v>5</v>
      </c>
      <c r="F62" s="64">
        <v>1.5</v>
      </c>
      <c r="G62" s="64">
        <f t="shared" si="5"/>
        <v>3.5</v>
      </c>
      <c r="H62" s="18">
        <v>3.5</v>
      </c>
      <c r="I62" s="16" t="s">
        <v>31</v>
      </c>
      <c r="J62" s="19">
        <v>0</v>
      </c>
      <c r="K62" s="16" t="s">
        <v>17</v>
      </c>
      <c r="L62" s="19">
        <v>0</v>
      </c>
      <c r="M62" s="18" t="s">
        <v>94</v>
      </c>
    </row>
    <row r="63" s="78" customFormat="1" ht="36" customHeight="1" spans="1:13">
      <c r="A63" s="19">
        <v>24</v>
      </c>
      <c r="B63" s="19" t="s">
        <v>95</v>
      </c>
      <c r="C63" s="27" t="s">
        <v>198</v>
      </c>
      <c r="D63" s="19" t="s">
        <v>199</v>
      </c>
      <c r="E63" s="64">
        <v>2.5</v>
      </c>
      <c r="F63" s="64">
        <v>0.75</v>
      </c>
      <c r="G63" s="64">
        <f t="shared" si="5"/>
        <v>1.75</v>
      </c>
      <c r="H63" s="18">
        <v>1.75</v>
      </c>
      <c r="I63" s="16" t="s">
        <v>31</v>
      </c>
      <c r="J63" s="19">
        <v>0</v>
      </c>
      <c r="K63" s="16" t="s">
        <v>17</v>
      </c>
      <c r="L63" s="19">
        <v>0</v>
      </c>
      <c r="M63" s="18" t="s">
        <v>94</v>
      </c>
    </row>
    <row r="64" s="78" customFormat="1" ht="36" customHeight="1" spans="1:13">
      <c r="A64" s="19">
        <v>25</v>
      </c>
      <c r="B64" s="19" t="s">
        <v>95</v>
      </c>
      <c r="C64" s="27" t="s">
        <v>200</v>
      </c>
      <c r="D64" s="19" t="s">
        <v>201</v>
      </c>
      <c r="E64" s="64">
        <v>6</v>
      </c>
      <c r="F64" s="64">
        <v>1.8</v>
      </c>
      <c r="G64" s="64">
        <f t="shared" si="5"/>
        <v>4.2</v>
      </c>
      <c r="H64" s="18">
        <v>4.2</v>
      </c>
      <c r="I64" s="16" t="s">
        <v>31</v>
      </c>
      <c r="J64" s="19">
        <v>0</v>
      </c>
      <c r="K64" s="16" t="s">
        <v>17</v>
      </c>
      <c r="L64" s="19">
        <v>0</v>
      </c>
      <c r="M64" s="18" t="s">
        <v>94</v>
      </c>
    </row>
    <row r="65" s="78" customFormat="1" ht="36" customHeight="1" spans="1:13">
      <c r="A65" s="19">
        <v>26</v>
      </c>
      <c r="B65" s="19" t="s">
        <v>95</v>
      </c>
      <c r="C65" s="27" t="s">
        <v>202</v>
      </c>
      <c r="D65" s="19" t="s">
        <v>203</v>
      </c>
      <c r="E65" s="64">
        <v>3</v>
      </c>
      <c r="F65" s="64">
        <v>0.9</v>
      </c>
      <c r="G65" s="64">
        <f t="shared" si="5"/>
        <v>2.1</v>
      </c>
      <c r="H65" s="18">
        <v>2.1</v>
      </c>
      <c r="I65" s="16" t="s">
        <v>31</v>
      </c>
      <c r="J65" s="19">
        <v>0</v>
      </c>
      <c r="K65" s="16" t="s">
        <v>17</v>
      </c>
      <c r="L65" s="19">
        <v>0</v>
      </c>
      <c r="M65" s="18" t="s">
        <v>94</v>
      </c>
    </row>
    <row r="66" s="78" customFormat="1" ht="36" customHeight="1" spans="1:13">
      <c r="A66" s="19">
        <v>27</v>
      </c>
      <c r="B66" s="19" t="s">
        <v>95</v>
      </c>
      <c r="C66" s="27" t="s">
        <v>204</v>
      </c>
      <c r="D66" s="19" t="s">
        <v>205</v>
      </c>
      <c r="E66" s="64">
        <v>26</v>
      </c>
      <c r="F66" s="64">
        <v>7.8</v>
      </c>
      <c r="G66" s="64">
        <f t="shared" si="5"/>
        <v>18.2</v>
      </c>
      <c r="H66" s="18">
        <v>18.2</v>
      </c>
      <c r="I66" s="16" t="s">
        <v>31</v>
      </c>
      <c r="J66" s="19">
        <v>0</v>
      </c>
      <c r="K66" s="16" t="s">
        <v>17</v>
      </c>
      <c r="L66" s="19">
        <v>0</v>
      </c>
      <c r="M66" s="18" t="s">
        <v>94</v>
      </c>
    </row>
    <row r="67" s="78" customFormat="1" ht="36" customHeight="1" spans="1:13">
      <c r="A67" s="19">
        <v>28</v>
      </c>
      <c r="B67" s="19" t="s">
        <v>95</v>
      </c>
      <c r="C67" s="27" t="s">
        <v>206</v>
      </c>
      <c r="D67" s="19" t="s">
        <v>207</v>
      </c>
      <c r="E67" s="64">
        <v>11</v>
      </c>
      <c r="F67" s="64">
        <v>3.3</v>
      </c>
      <c r="G67" s="64">
        <f t="shared" si="5"/>
        <v>7.7</v>
      </c>
      <c r="H67" s="18">
        <v>7.7</v>
      </c>
      <c r="I67" s="16" t="s">
        <v>31</v>
      </c>
      <c r="J67" s="19">
        <v>0</v>
      </c>
      <c r="K67" s="16" t="s">
        <v>17</v>
      </c>
      <c r="L67" s="19">
        <v>0</v>
      </c>
      <c r="M67" s="18" t="s">
        <v>94</v>
      </c>
    </row>
    <row r="68" s="78" customFormat="1" ht="36" customHeight="1" spans="1:13">
      <c r="A68" s="19">
        <v>29</v>
      </c>
      <c r="B68" s="19" t="s">
        <v>95</v>
      </c>
      <c r="C68" s="27" t="s">
        <v>208</v>
      </c>
      <c r="D68" s="19" t="s">
        <v>209</v>
      </c>
      <c r="E68" s="64">
        <v>8</v>
      </c>
      <c r="F68" s="64">
        <v>2.4</v>
      </c>
      <c r="G68" s="64">
        <f t="shared" si="5"/>
        <v>5.6</v>
      </c>
      <c r="H68" s="18">
        <v>5.6</v>
      </c>
      <c r="I68" s="16" t="s">
        <v>31</v>
      </c>
      <c r="J68" s="19">
        <v>0</v>
      </c>
      <c r="K68" s="16" t="s">
        <v>17</v>
      </c>
      <c r="L68" s="19">
        <v>0</v>
      </c>
      <c r="M68" s="18" t="s">
        <v>94</v>
      </c>
    </row>
    <row r="69" s="78" customFormat="1" ht="36" customHeight="1" spans="1:13">
      <c r="A69" s="19">
        <v>30</v>
      </c>
      <c r="B69" s="19" t="s">
        <v>95</v>
      </c>
      <c r="C69" s="27" t="s">
        <v>210</v>
      </c>
      <c r="D69" s="19" t="s">
        <v>211</v>
      </c>
      <c r="E69" s="64">
        <v>6</v>
      </c>
      <c r="F69" s="64">
        <v>1.8</v>
      </c>
      <c r="G69" s="64">
        <f t="shared" si="5"/>
        <v>4.2</v>
      </c>
      <c r="H69" s="18">
        <v>4.2</v>
      </c>
      <c r="I69" s="16" t="s">
        <v>31</v>
      </c>
      <c r="J69" s="19">
        <v>0</v>
      </c>
      <c r="K69" s="16" t="s">
        <v>17</v>
      </c>
      <c r="L69" s="19">
        <v>0</v>
      </c>
      <c r="M69" s="18" t="s">
        <v>94</v>
      </c>
    </row>
    <row r="70" s="78" customFormat="1" ht="36" customHeight="1" spans="1:13">
      <c r="A70" s="19">
        <v>31</v>
      </c>
      <c r="B70" s="19" t="s">
        <v>95</v>
      </c>
      <c r="C70" s="27" t="s">
        <v>212</v>
      </c>
      <c r="D70" s="19" t="s">
        <v>213</v>
      </c>
      <c r="E70" s="64">
        <v>4</v>
      </c>
      <c r="F70" s="64">
        <v>1.2</v>
      </c>
      <c r="G70" s="64">
        <f t="shared" si="5"/>
        <v>2.8</v>
      </c>
      <c r="H70" s="18">
        <v>2.8</v>
      </c>
      <c r="I70" s="16" t="s">
        <v>31</v>
      </c>
      <c r="J70" s="19">
        <v>0</v>
      </c>
      <c r="K70" s="16" t="s">
        <v>17</v>
      </c>
      <c r="L70" s="19">
        <v>0</v>
      </c>
      <c r="M70" s="18" t="s">
        <v>94</v>
      </c>
    </row>
    <row r="71" s="78" customFormat="1" ht="36" customHeight="1" spans="1:13">
      <c r="A71" s="19">
        <v>32</v>
      </c>
      <c r="B71" s="19" t="s">
        <v>95</v>
      </c>
      <c r="C71" s="27" t="s">
        <v>214</v>
      </c>
      <c r="D71" s="19" t="s">
        <v>215</v>
      </c>
      <c r="E71" s="64">
        <v>6</v>
      </c>
      <c r="F71" s="64">
        <v>1.8</v>
      </c>
      <c r="G71" s="64">
        <f t="shared" si="5"/>
        <v>4.2</v>
      </c>
      <c r="H71" s="18">
        <v>4.2</v>
      </c>
      <c r="I71" s="16" t="s">
        <v>31</v>
      </c>
      <c r="J71" s="19">
        <v>0</v>
      </c>
      <c r="K71" s="16" t="s">
        <v>17</v>
      </c>
      <c r="L71" s="19">
        <v>0</v>
      </c>
      <c r="M71" s="18" t="s">
        <v>94</v>
      </c>
    </row>
    <row r="72" s="78" customFormat="1" ht="36" customHeight="1" spans="1:13">
      <c r="A72" s="19">
        <v>33</v>
      </c>
      <c r="B72" s="19" t="s">
        <v>91</v>
      </c>
      <c r="C72" s="150" t="s">
        <v>216</v>
      </c>
      <c r="D72" s="150" t="s">
        <v>217</v>
      </c>
      <c r="E72" s="19">
        <v>37.929517</v>
      </c>
      <c r="F72" s="64">
        <v>6.45</v>
      </c>
      <c r="G72" s="64">
        <f t="shared" si="5"/>
        <v>31.479517</v>
      </c>
      <c r="H72" s="18">
        <v>31.479517</v>
      </c>
      <c r="I72" s="16" t="s">
        <v>31</v>
      </c>
      <c r="J72" s="19">
        <v>0</v>
      </c>
      <c r="K72" s="16" t="s">
        <v>17</v>
      </c>
      <c r="L72" s="19">
        <v>0</v>
      </c>
      <c r="M72" s="18" t="s">
        <v>94</v>
      </c>
    </row>
    <row r="73" s="78" customFormat="1" ht="36" customHeight="1" spans="1:13">
      <c r="A73" s="19">
        <v>34</v>
      </c>
      <c r="B73" s="19" t="s">
        <v>91</v>
      </c>
      <c r="C73" s="19" t="s">
        <v>218</v>
      </c>
      <c r="D73" s="19" t="s">
        <v>219</v>
      </c>
      <c r="E73" s="19">
        <v>4.500505</v>
      </c>
      <c r="F73" s="64">
        <v>1.58</v>
      </c>
      <c r="G73" s="64">
        <f t="shared" ref="G73:G101" si="6">H73+J73+L73</f>
        <v>2.920505</v>
      </c>
      <c r="H73" s="18">
        <v>2.920505</v>
      </c>
      <c r="I73" s="16" t="s">
        <v>31</v>
      </c>
      <c r="J73" s="19">
        <v>0</v>
      </c>
      <c r="K73" s="16" t="s">
        <v>17</v>
      </c>
      <c r="L73" s="19">
        <v>0</v>
      </c>
      <c r="M73" s="18" t="s">
        <v>94</v>
      </c>
    </row>
    <row r="74" s="78" customFormat="1" ht="36" customHeight="1" spans="1:13">
      <c r="A74" s="19">
        <v>35</v>
      </c>
      <c r="B74" s="19" t="s">
        <v>103</v>
      </c>
      <c r="C74" s="27" t="s">
        <v>220</v>
      </c>
      <c r="D74" s="19" t="s">
        <v>221</v>
      </c>
      <c r="E74" s="64">
        <v>45</v>
      </c>
      <c r="F74" s="64">
        <v>13.5</v>
      </c>
      <c r="G74" s="64">
        <f t="shared" si="6"/>
        <v>31.5</v>
      </c>
      <c r="H74" s="18">
        <v>31.5</v>
      </c>
      <c r="I74" s="16" t="s">
        <v>31</v>
      </c>
      <c r="J74" s="19">
        <v>0</v>
      </c>
      <c r="K74" s="16" t="s">
        <v>17</v>
      </c>
      <c r="L74" s="19">
        <v>0</v>
      </c>
      <c r="M74" s="18" t="s">
        <v>94</v>
      </c>
    </row>
    <row r="75" s="78" customFormat="1" ht="36" customHeight="1" spans="1:13">
      <c r="A75" s="19">
        <v>36</v>
      </c>
      <c r="B75" s="19" t="s">
        <v>103</v>
      </c>
      <c r="C75" s="27" t="s">
        <v>222</v>
      </c>
      <c r="D75" s="19" t="s">
        <v>223</v>
      </c>
      <c r="E75" s="64">
        <v>20</v>
      </c>
      <c r="F75" s="64">
        <v>6</v>
      </c>
      <c r="G75" s="64">
        <f t="shared" si="6"/>
        <v>14</v>
      </c>
      <c r="H75" s="18">
        <v>14</v>
      </c>
      <c r="I75" s="16" t="s">
        <v>31</v>
      </c>
      <c r="J75" s="19">
        <v>0</v>
      </c>
      <c r="K75" s="16" t="s">
        <v>17</v>
      </c>
      <c r="L75" s="19">
        <v>0</v>
      </c>
      <c r="M75" s="18" t="s">
        <v>94</v>
      </c>
    </row>
    <row r="76" s="78" customFormat="1" ht="36" customHeight="1" spans="1:13">
      <c r="A76" s="19">
        <v>37</v>
      </c>
      <c r="B76" s="19" t="s">
        <v>103</v>
      </c>
      <c r="C76" s="27" t="s">
        <v>224</v>
      </c>
      <c r="D76" s="19" t="s">
        <v>225</v>
      </c>
      <c r="E76" s="64">
        <v>30</v>
      </c>
      <c r="F76" s="64">
        <v>9</v>
      </c>
      <c r="G76" s="64">
        <f t="shared" si="6"/>
        <v>21</v>
      </c>
      <c r="H76" s="18">
        <v>21</v>
      </c>
      <c r="I76" s="16" t="s">
        <v>31</v>
      </c>
      <c r="J76" s="19">
        <v>0</v>
      </c>
      <c r="K76" s="16" t="s">
        <v>17</v>
      </c>
      <c r="L76" s="19">
        <v>0</v>
      </c>
      <c r="M76" s="18" t="s">
        <v>94</v>
      </c>
    </row>
    <row r="77" s="78" customFormat="1" ht="36" customHeight="1" spans="1:13">
      <c r="A77" s="19">
        <v>38</v>
      </c>
      <c r="B77" s="19" t="s">
        <v>103</v>
      </c>
      <c r="C77" s="27" t="s">
        <v>226</v>
      </c>
      <c r="D77" s="19" t="s">
        <v>227</v>
      </c>
      <c r="E77" s="64">
        <v>85</v>
      </c>
      <c r="F77" s="64">
        <v>25.5</v>
      </c>
      <c r="G77" s="64">
        <f t="shared" si="6"/>
        <v>59.5</v>
      </c>
      <c r="H77" s="18">
        <v>59.5</v>
      </c>
      <c r="I77" s="16" t="s">
        <v>31</v>
      </c>
      <c r="J77" s="19">
        <v>0</v>
      </c>
      <c r="K77" s="16" t="s">
        <v>17</v>
      </c>
      <c r="L77" s="19">
        <v>0</v>
      </c>
      <c r="M77" s="18" t="s">
        <v>94</v>
      </c>
    </row>
    <row r="78" s="78" customFormat="1" ht="36" customHeight="1" spans="1:13">
      <c r="A78" s="19">
        <v>39</v>
      </c>
      <c r="B78" s="19" t="s">
        <v>103</v>
      </c>
      <c r="C78" s="149" t="s">
        <v>228</v>
      </c>
      <c r="D78" s="153" t="s">
        <v>229</v>
      </c>
      <c r="E78" s="19">
        <v>41.68476</v>
      </c>
      <c r="F78" s="64">
        <v>6.99</v>
      </c>
      <c r="G78" s="64">
        <f t="shared" si="6"/>
        <v>34.69476</v>
      </c>
      <c r="H78" s="18">
        <v>34.69476</v>
      </c>
      <c r="I78" s="16" t="s">
        <v>31</v>
      </c>
      <c r="J78" s="19">
        <v>0</v>
      </c>
      <c r="K78" s="16" t="s">
        <v>17</v>
      </c>
      <c r="L78" s="19">
        <v>0</v>
      </c>
      <c r="M78" s="18" t="s">
        <v>94</v>
      </c>
    </row>
    <row r="79" s="78" customFormat="1" ht="31" customHeight="1" spans="1:13">
      <c r="A79" s="19">
        <v>40</v>
      </c>
      <c r="B79" s="19" t="s">
        <v>98</v>
      </c>
      <c r="C79" s="27" t="s">
        <v>230</v>
      </c>
      <c r="D79" s="19" t="s">
        <v>231</v>
      </c>
      <c r="E79" s="64">
        <v>10</v>
      </c>
      <c r="F79" s="64">
        <v>3</v>
      </c>
      <c r="G79" s="64">
        <f t="shared" si="6"/>
        <v>7</v>
      </c>
      <c r="H79" s="18">
        <v>7</v>
      </c>
      <c r="I79" s="16" t="s">
        <v>31</v>
      </c>
      <c r="J79" s="19">
        <v>0</v>
      </c>
      <c r="K79" s="16" t="s">
        <v>17</v>
      </c>
      <c r="L79" s="19">
        <v>0</v>
      </c>
      <c r="M79" s="18" t="s">
        <v>94</v>
      </c>
    </row>
    <row r="80" s="78" customFormat="1" ht="31" customHeight="1" spans="1:13">
      <c r="A80" s="19">
        <v>41</v>
      </c>
      <c r="B80" s="19" t="s">
        <v>98</v>
      </c>
      <c r="C80" s="27" t="s">
        <v>232</v>
      </c>
      <c r="D80" s="19" t="s">
        <v>233</v>
      </c>
      <c r="E80" s="64">
        <v>16</v>
      </c>
      <c r="F80" s="64">
        <v>4.8</v>
      </c>
      <c r="G80" s="64">
        <f t="shared" si="6"/>
        <v>11.2</v>
      </c>
      <c r="H80" s="18">
        <v>11.2</v>
      </c>
      <c r="I80" s="16" t="s">
        <v>31</v>
      </c>
      <c r="J80" s="19">
        <v>0</v>
      </c>
      <c r="K80" s="16" t="s">
        <v>17</v>
      </c>
      <c r="L80" s="19">
        <v>0</v>
      </c>
      <c r="M80" s="18" t="s">
        <v>94</v>
      </c>
    </row>
    <row r="81" s="78" customFormat="1" ht="31" customHeight="1" spans="1:13">
      <c r="A81" s="19">
        <v>42</v>
      </c>
      <c r="B81" s="19" t="s">
        <v>98</v>
      </c>
      <c r="C81" s="27" t="s">
        <v>234</v>
      </c>
      <c r="D81" s="19" t="s">
        <v>235</v>
      </c>
      <c r="E81" s="64">
        <v>32</v>
      </c>
      <c r="F81" s="64">
        <v>9.6</v>
      </c>
      <c r="G81" s="64">
        <f t="shared" si="6"/>
        <v>22.4</v>
      </c>
      <c r="H81" s="18">
        <v>22.4</v>
      </c>
      <c r="I81" s="16" t="s">
        <v>31</v>
      </c>
      <c r="J81" s="19">
        <v>0</v>
      </c>
      <c r="K81" s="16" t="s">
        <v>17</v>
      </c>
      <c r="L81" s="19">
        <v>0</v>
      </c>
      <c r="M81" s="18" t="s">
        <v>94</v>
      </c>
    </row>
    <row r="82" s="78" customFormat="1" ht="31" customHeight="1" spans="1:13">
      <c r="A82" s="19">
        <v>43</v>
      </c>
      <c r="B82" s="19" t="s">
        <v>98</v>
      </c>
      <c r="C82" s="27" t="s">
        <v>236</v>
      </c>
      <c r="D82" s="19" t="s">
        <v>195</v>
      </c>
      <c r="E82" s="64">
        <v>1.5</v>
      </c>
      <c r="F82" s="64">
        <v>0.45</v>
      </c>
      <c r="G82" s="64">
        <f t="shared" si="6"/>
        <v>1.05</v>
      </c>
      <c r="H82" s="18">
        <v>1.05</v>
      </c>
      <c r="I82" s="16" t="s">
        <v>31</v>
      </c>
      <c r="J82" s="19">
        <v>0</v>
      </c>
      <c r="K82" s="16" t="s">
        <v>17</v>
      </c>
      <c r="L82" s="19">
        <v>0</v>
      </c>
      <c r="M82" s="18" t="s">
        <v>94</v>
      </c>
    </row>
    <row r="83" s="78" customFormat="1" ht="31" customHeight="1" spans="1:13">
      <c r="A83" s="19">
        <v>44</v>
      </c>
      <c r="B83" s="19" t="s">
        <v>98</v>
      </c>
      <c r="C83" s="27" t="s">
        <v>237</v>
      </c>
      <c r="D83" s="19" t="s">
        <v>238</v>
      </c>
      <c r="E83" s="64">
        <v>7.5</v>
      </c>
      <c r="F83" s="64">
        <v>2.25</v>
      </c>
      <c r="G83" s="64">
        <f t="shared" si="6"/>
        <v>5.25</v>
      </c>
      <c r="H83" s="18">
        <v>5.25</v>
      </c>
      <c r="I83" s="16" t="s">
        <v>31</v>
      </c>
      <c r="J83" s="19">
        <v>0</v>
      </c>
      <c r="K83" s="16" t="s">
        <v>17</v>
      </c>
      <c r="L83" s="19">
        <v>0</v>
      </c>
      <c r="M83" s="18" t="s">
        <v>94</v>
      </c>
    </row>
    <row r="84" s="78" customFormat="1" ht="31" customHeight="1" spans="1:13">
      <c r="A84" s="19">
        <v>45</v>
      </c>
      <c r="B84" s="19" t="s">
        <v>98</v>
      </c>
      <c r="C84" s="27" t="s">
        <v>239</v>
      </c>
      <c r="D84" s="19" t="s">
        <v>132</v>
      </c>
      <c r="E84" s="64">
        <v>1.5</v>
      </c>
      <c r="F84" s="64">
        <v>0.45</v>
      </c>
      <c r="G84" s="64">
        <f t="shared" si="6"/>
        <v>1.05</v>
      </c>
      <c r="H84" s="18">
        <v>1.05</v>
      </c>
      <c r="I84" s="16" t="s">
        <v>31</v>
      </c>
      <c r="J84" s="19">
        <v>0</v>
      </c>
      <c r="K84" s="16" t="s">
        <v>17</v>
      </c>
      <c r="L84" s="19">
        <v>0</v>
      </c>
      <c r="M84" s="18" t="s">
        <v>94</v>
      </c>
    </row>
    <row r="85" s="78" customFormat="1" ht="31" customHeight="1" spans="1:13">
      <c r="A85" s="19">
        <v>46</v>
      </c>
      <c r="B85" s="19" t="s">
        <v>98</v>
      </c>
      <c r="C85" s="27" t="s">
        <v>240</v>
      </c>
      <c r="D85" s="19" t="s">
        <v>241</v>
      </c>
      <c r="E85" s="64">
        <v>4</v>
      </c>
      <c r="F85" s="64">
        <v>1.2</v>
      </c>
      <c r="G85" s="64">
        <f t="shared" si="6"/>
        <v>2.8</v>
      </c>
      <c r="H85" s="18">
        <v>2.8</v>
      </c>
      <c r="I85" s="16" t="s">
        <v>31</v>
      </c>
      <c r="J85" s="19">
        <v>0</v>
      </c>
      <c r="K85" s="16" t="s">
        <v>17</v>
      </c>
      <c r="L85" s="19">
        <v>0</v>
      </c>
      <c r="M85" s="18" t="s">
        <v>94</v>
      </c>
    </row>
    <row r="86" s="78" customFormat="1" ht="31" customHeight="1" spans="1:13">
      <c r="A86" s="19">
        <v>47</v>
      </c>
      <c r="B86" s="19" t="s">
        <v>98</v>
      </c>
      <c r="C86" s="19" t="s">
        <v>242</v>
      </c>
      <c r="D86" s="19" t="s">
        <v>243</v>
      </c>
      <c r="E86" s="64">
        <v>6</v>
      </c>
      <c r="F86" s="64">
        <v>1.8</v>
      </c>
      <c r="G86" s="64">
        <f t="shared" si="6"/>
        <v>4.2</v>
      </c>
      <c r="H86" s="18">
        <v>4.2</v>
      </c>
      <c r="I86" s="16" t="s">
        <v>31</v>
      </c>
      <c r="J86" s="19">
        <v>0</v>
      </c>
      <c r="K86" s="16" t="s">
        <v>17</v>
      </c>
      <c r="L86" s="19">
        <v>0</v>
      </c>
      <c r="M86" s="18" t="s">
        <v>94</v>
      </c>
    </row>
    <row r="87" s="78" customFormat="1" ht="31" customHeight="1" spans="1:13">
      <c r="A87" s="19">
        <v>48</v>
      </c>
      <c r="B87" s="19" t="s">
        <v>98</v>
      </c>
      <c r="C87" s="19" t="s">
        <v>244</v>
      </c>
      <c r="D87" s="19" t="s">
        <v>245</v>
      </c>
      <c r="E87" s="64">
        <v>5</v>
      </c>
      <c r="F87" s="64">
        <v>1.5</v>
      </c>
      <c r="G87" s="64">
        <f t="shared" si="6"/>
        <v>3.5</v>
      </c>
      <c r="H87" s="18">
        <v>3.5</v>
      </c>
      <c r="I87" s="16" t="s">
        <v>31</v>
      </c>
      <c r="J87" s="19">
        <v>0</v>
      </c>
      <c r="K87" s="16" t="s">
        <v>17</v>
      </c>
      <c r="L87" s="19">
        <v>0</v>
      </c>
      <c r="M87" s="18" t="s">
        <v>94</v>
      </c>
    </row>
    <row r="88" s="78" customFormat="1" ht="31" customHeight="1" spans="1:13">
      <c r="A88" s="19">
        <v>49</v>
      </c>
      <c r="B88" s="19" t="s">
        <v>98</v>
      </c>
      <c r="C88" s="27" t="s">
        <v>246</v>
      </c>
      <c r="D88" s="19" t="s">
        <v>247</v>
      </c>
      <c r="E88" s="64">
        <v>4.5</v>
      </c>
      <c r="F88" s="64">
        <v>1.35</v>
      </c>
      <c r="G88" s="64">
        <f t="shared" si="6"/>
        <v>3.15</v>
      </c>
      <c r="H88" s="18">
        <v>3.15</v>
      </c>
      <c r="I88" s="16" t="s">
        <v>31</v>
      </c>
      <c r="J88" s="19">
        <v>0</v>
      </c>
      <c r="K88" s="16" t="s">
        <v>17</v>
      </c>
      <c r="L88" s="19">
        <v>0</v>
      </c>
      <c r="M88" s="18" t="s">
        <v>94</v>
      </c>
    </row>
    <row r="89" s="78" customFormat="1" ht="31" customHeight="1" spans="1:13">
      <c r="A89" s="19">
        <v>50</v>
      </c>
      <c r="B89" s="19" t="s">
        <v>98</v>
      </c>
      <c r="C89" s="27" t="s">
        <v>248</v>
      </c>
      <c r="D89" s="19" t="s">
        <v>249</v>
      </c>
      <c r="E89" s="64">
        <v>4</v>
      </c>
      <c r="F89" s="64">
        <v>1.2</v>
      </c>
      <c r="G89" s="64">
        <f t="shared" si="6"/>
        <v>2.8</v>
      </c>
      <c r="H89" s="18">
        <v>2.8</v>
      </c>
      <c r="I89" s="16" t="s">
        <v>31</v>
      </c>
      <c r="J89" s="19">
        <v>0</v>
      </c>
      <c r="K89" s="16" t="s">
        <v>17</v>
      </c>
      <c r="L89" s="19">
        <v>0</v>
      </c>
      <c r="M89" s="18" t="s">
        <v>94</v>
      </c>
    </row>
    <row r="90" s="78" customFormat="1" ht="31" customHeight="1" spans="1:13">
      <c r="A90" s="19">
        <v>51</v>
      </c>
      <c r="B90" s="19" t="s">
        <v>98</v>
      </c>
      <c r="C90" s="27" t="s">
        <v>250</v>
      </c>
      <c r="D90" s="19" t="s">
        <v>251</v>
      </c>
      <c r="E90" s="64">
        <v>2</v>
      </c>
      <c r="F90" s="64">
        <v>0.6</v>
      </c>
      <c r="G90" s="64">
        <f t="shared" si="6"/>
        <v>1.4</v>
      </c>
      <c r="H90" s="18">
        <v>1.4</v>
      </c>
      <c r="I90" s="16" t="s">
        <v>31</v>
      </c>
      <c r="J90" s="19">
        <v>0</v>
      </c>
      <c r="K90" s="16" t="s">
        <v>17</v>
      </c>
      <c r="L90" s="19">
        <v>0</v>
      </c>
      <c r="M90" s="18" t="s">
        <v>94</v>
      </c>
    </row>
    <row r="91" s="78" customFormat="1" ht="31" customHeight="1" spans="1:13">
      <c r="A91" s="19">
        <v>52</v>
      </c>
      <c r="B91" s="19" t="s">
        <v>98</v>
      </c>
      <c r="C91" s="27" t="s">
        <v>252</v>
      </c>
      <c r="D91" s="19" t="s">
        <v>253</v>
      </c>
      <c r="E91" s="64">
        <v>12</v>
      </c>
      <c r="F91" s="64">
        <v>3.6</v>
      </c>
      <c r="G91" s="64">
        <f t="shared" si="6"/>
        <v>8.4</v>
      </c>
      <c r="H91" s="18">
        <v>8.4</v>
      </c>
      <c r="I91" s="16" t="s">
        <v>31</v>
      </c>
      <c r="J91" s="19">
        <v>0</v>
      </c>
      <c r="K91" s="16" t="s">
        <v>17</v>
      </c>
      <c r="L91" s="19">
        <v>0</v>
      </c>
      <c r="M91" s="18" t="s">
        <v>94</v>
      </c>
    </row>
    <row r="92" s="78" customFormat="1" ht="36" customHeight="1" spans="1:13">
      <c r="A92" s="19">
        <v>53</v>
      </c>
      <c r="B92" s="19" t="s">
        <v>254</v>
      </c>
      <c r="C92" s="149" t="s">
        <v>255</v>
      </c>
      <c r="D92" s="150" t="s">
        <v>256</v>
      </c>
      <c r="E92" s="19">
        <v>15.4493</v>
      </c>
      <c r="F92" s="64">
        <v>0.32</v>
      </c>
      <c r="G92" s="64">
        <f t="shared" si="6"/>
        <v>15.1293</v>
      </c>
      <c r="H92" s="18">
        <v>15.1293</v>
      </c>
      <c r="I92" s="16" t="s">
        <v>31</v>
      </c>
      <c r="J92" s="19">
        <v>0</v>
      </c>
      <c r="K92" s="16" t="s">
        <v>17</v>
      </c>
      <c r="L92" s="19">
        <v>0</v>
      </c>
      <c r="M92" s="18" t="s">
        <v>94</v>
      </c>
    </row>
    <row r="93" s="78" customFormat="1" ht="36" customHeight="1" spans="1:13">
      <c r="A93" s="19">
        <v>54</v>
      </c>
      <c r="B93" s="19" t="s">
        <v>254</v>
      </c>
      <c r="C93" s="16" t="s">
        <v>257</v>
      </c>
      <c r="D93" s="19" t="s">
        <v>258</v>
      </c>
      <c r="E93" s="19">
        <v>26.3182</v>
      </c>
      <c r="F93" s="64">
        <v>5.87</v>
      </c>
      <c r="G93" s="64">
        <f t="shared" si="6"/>
        <v>20.4482</v>
      </c>
      <c r="H93" s="18">
        <v>20.4482</v>
      </c>
      <c r="I93" s="16" t="s">
        <v>31</v>
      </c>
      <c r="J93" s="19">
        <v>0</v>
      </c>
      <c r="K93" s="16" t="s">
        <v>17</v>
      </c>
      <c r="L93" s="19">
        <v>0</v>
      </c>
      <c r="M93" s="18" t="s">
        <v>94</v>
      </c>
    </row>
    <row r="94" s="78" customFormat="1" ht="36" customHeight="1" spans="1:13">
      <c r="A94" s="19">
        <v>55</v>
      </c>
      <c r="B94" s="19" t="s">
        <v>108</v>
      </c>
      <c r="C94" s="16" t="s">
        <v>259</v>
      </c>
      <c r="D94" s="19" t="s">
        <v>260</v>
      </c>
      <c r="E94" s="64">
        <v>7.82</v>
      </c>
      <c r="F94" s="64">
        <v>3.68</v>
      </c>
      <c r="G94" s="64">
        <f t="shared" si="6"/>
        <v>4.14</v>
      </c>
      <c r="H94" s="19">
        <v>0</v>
      </c>
      <c r="I94" s="16" t="s">
        <v>17</v>
      </c>
      <c r="J94" s="19">
        <v>4.14</v>
      </c>
      <c r="K94" s="104" t="s">
        <v>42</v>
      </c>
      <c r="L94" s="19">
        <v>0</v>
      </c>
      <c r="M94" s="18" t="s">
        <v>107</v>
      </c>
    </row>
    <row r="95" s="78" customFormat="1" ht="36" customHeight="1" spans="1:13">
      <c r="A95" s="19">
        <v>56</v>
      </c>
      <c r="B95" s="19" t="s">
        <v>108</v>
      </c>
      <c r="C95" s="16" t="s">
        <v>261</v>
      </c>
      <c r="D95" s="19" t="s">
        <v>262</v>
      </c>
      <c r="E95" s="64">
        <v>4.6</v>
      </c>
      <c r="F95" s="64">
        <v>1.32</v>
      </c>
      <c r="G95" s="64">
        <f t="shared" si="6"/>
        <v>3.28</v>
      </c>
      <c r="H95" s="19">
        <v>0</v>
      </c>
      <c r="I95" s="16" t="s">
        <v>17</v>
      </c>
      <c r="J95" s="19">
        <v>3.28</v>
      </c>
      <c r="K95" s="104" t="s">
        <v>42</v>
      </c>
      <c r="L95" s="19">
        <v>0</v>
      </c>
      <c r="M95" s="18" t="s">
        <v>107</v>
      </c>
    </row>
    <row r="96" s="78" customFormat="1" ht="36" customHeight="1" spans="1:13">
      <c r="A96" s="19">
        <v>57</v>
      </c>
      <c r="B96" s="19" t="s">
        <v>108</v>
      </c>
      <c r="C96" s="16" t="s">
        <v>263</v>
      </c>
      <c r="D96" s="19" t="s">
        <v>264</v>
      </c>
      <c r="E96" s="64">
        <v>22.54</v>
      </c>
      <c r="F96" s="64">
        <v>6.33</v>
      </c>
      <c r="G96" s="64">
        <f t="shared" si="6"/>
        <v>16.21</v>
      </c>
      <c r="H96" s="19">
        <v>0</v>
      </c>
      <c r="I96" s="16" t="s">
        <v>17</v>
      </c>
      <c r="J96" s="19">
        <v>16.21</v>
      </c>
      <c r="K96" s="104" t="s">
        <v>42</v>
      </c>
      <c r="L96" s="19">
        <v>0</v>
      </c>
      <c r="M96" s="18" t="s">
        <v>107</v>
      </c>
    </row>
    <row r="97" s="78" customFormat="1" ht="36" customHeight="1" spans="1:13">
      <c r="A97" s="19">
        <v>58</v>
      </c>
      <c r="B97" s="19" t="s">
        <v>108</v>
      </c>
      <c r="C97" s="16" t="s">
        <v>265</v>
      </c>
      <c r="D97" s="19" t="s">
        <v>266</v>
      </c>
      <c r="E97" s="64">
        <v>46</v>
      </c>
      <c r="F97" s="64">
        <v>12.93</v>
      </c>
      <c r="G97" s="64">
        <f t="shared" si="6"/>
        <v>33.07</v>
      </c>
      <c r="H97" s="19">
        <v>0</v>
      </c>
      <c r="I97" s="16" t="s">
        <v>17</v>
      </c>
      <c r="J97" s="19">
        <v>33.07</v>
      </c>
      <c r="K97" s="104" t="s">
        <v>42</v>
      </c>
      <c r="L97" s="19">
        <v>0</v>
      </c>
      <c r="M97" s="18" t="s">
        <v>107</v>
      </c>
    </row>
    <row r="98" s="78" customFormat="1" ht="36" customHeight="1" spans="1:13">
      <c r="A98" s="19">
        <v>59</v>
      </c>
      <c r="B98" s="19" t="s">
        <v>108</v>
      </c>
      <c r="C98" s="16" t="s">
        <v>267</v>
      </c>
      <c r="D98" s="19" t="s">
        <v>268</v>
      </c>
      <c r="E98" s="64">
        <v>11.39</v>
      </c>
      <c r="F98" s="64">
        <v>2.99</v>
      </c>
      <c r="G98" s="64">
        <f t="shared" si="6"/>
        <v>8.4</v>
      </c>
      <c r="H98" s="19">
        <v>0</v>
      </c>
      <c r="I98" s="16" t="s">
        <v>17</v>
      </c>
      <c r="J98" s="19">
        <v>8.4</v>
      </c>
      <c r="K98" s="104" t="s">
        <v>42</v>
      </c>
      <c r="L98" s="19">
        <v>0</v>
      </c>
      <c r="M98" s="18" t="s">
        <v>107</v>
      </c>
    </row>
    <row r="99" s="78" customFormat="1" ht="36" customHeight="1" spans="1:13">
      <c r="A99" s="19">
        <v>60</v>
      </c>
      <c r="B99" s="19" t="s">
        <v>269</v>
      </c>
      <c r="C99" s="129" t="s">
        <v>270</v>
      </c>
      <c r="D99" s="19" t="s">
        <v>271</v>
      </c>
      <c r="E99" s="64">
        <v>46</v>
      </c>
      <c r="F99" s="64">
        <v>26.48</v>
      </c>
      <c r="G99" s="64">
        <f t="shared" si="6"/>
        <v>19.52</v>
      </c>
      <c r="H99" s="19">
        <v>0</v>
      </c>
      <c r="I99" s="16" t="s">
        <v>17</v>
      </c>
      <c r="J99" s="19">
        <v>19.52</v>
      </c>
      <c r="K99" s="104" t="s">
        <v>42</v>
      </c>
      <c r="L99" s="19">
        <v>0</v>
      </c>
      <c r="M99" s="18" t="s">
        <v>107</v>
      </c>
    </row>
    <row r="100" s="78" customFormat="1" ht="36" customHeight="1" spans="1:13">
      <c r="A100" s="19">
        <v>61</v>
      </c>
      <c r="B100" s="19" t="s">
        <v>269</v>
      </c>
      <c r="C100" s="129" t="s">
        <v>272</v>
      </c>
      <c r="D100" s="19" t="s">
        <v>273</v>
      </c>
      <c r="E100" s="64">
        <v>49.68</v>
      </c>
      <c r="F100" s="64">
        <v>28.36</v>
      </c>
      <c r="G100" s="64">
        <f t="shared" si="6"/>
        <v>21.32</v>
      </c>
      <c r="H100" s="19">
        <v>0</v>
      </c>
      <c r="I100" s="16" t="s">
        <v>17</v>
      </c>
      <c r="J100" s="19">
        <v>21.32</v>
      </c>
      <c r="K100" s="104" t="s">
        <v>42</v>
      </c>
      <c r="L100" s="19">
        <v>0</v>
      </c>
      <c r="M100" s="18" t="s">
        <v>107</v>
      </c>
    </row>
    <row r="101" s="5" customFormat="1" customHeight="1" spans="1:13">
      <c r="A101" s="14" t="s">
        <v>64</v>
      </c>
      <c r="B101" s="14"/>
      <c r="C101" s="14"/>
      <c r="D101" s="14" t="s">
        <v>88</v>
      </c>
      <c r="E101" s="14">
        <f>E102</f>
        <v>60</v>
      </c>
      <c r="F101" s="103" t="s">
        <v>17</v>
      </c>
      <c r="G101" s="13">
        <f t="shared" si="6"/>
        <v>60</v>
      </c>
      <c r="H101" s="14">
        <f>H102</f>
        <v>0</v>
      </c>
      <c r="I101" s="103" t="s">
        <v>17</v>
      </c>
      <c r="J101" s="14">
        <f>J102</f>
        <v>0</v>
      </c>
      <c r="K101" s="103" t="s">
        <v>17</v>
      </c>
      <c r="L101" s="14">
        <f>L102</f>
        <v>60</v>
      </c>
      <c r="M101" s="103" t="s">
        <v>17</v>
      </c>
    </row>
    <row r="102" ht="46" customHeight="1" spans="1:13">
      <c r="A102" s="19">
        <v>1</v>
      </c>
      <c r="B102" s="20" t="s">
        <v>115</v>
      </c>
      <c r="C102" s="20" t="s">
        <v>274</v>
      </c>
      <c r="D102" s="103" t="s">
        <v>17</v>
      </c>
      <c r="E102" s="19">
        <v>60</v>
      </c>
      <c r="F102" s="103" t="s">
        <v>17</v>
      </c>
      <c r="G102" s="19">
        <v>60</v>
      </c>
      <c r="H102" s="19">
        <v>0</v>
      </c>
      <c r="I102" s="16" t="s">
        <v>17</v>
      </c>
      <c r="J102" s="19">
        <v>0</v>
      </c>
      <c r="K102" s="16" t="s">
        <v>17</v>
      </c>
      <c r="L102" s="19">
        <v>60</v>
      </c>
      <c r="M102" s="19" t="s">
        <v>17</v>
      </c>
    </row>
  </sheetData>
  <autoFilter ref="A1:M102">
    <extLst/>
  </autoFilter>
  <mergeCells count="17">
    <mergeCell ref="A1:B1"/>
    <mergeCell ref="A2:M2"/>
    <mergeCell ref="A3:M3"/>
    <mergeCell ref="G4:L4"/>
    <mergeCell ref="B6:C6"/>
    <mergeCell ref="A7:C7"/>
    <mergeCell ref="A17:C17"/>
    <mergeCell ref="A20:C20"/>
    <mergeCell ref="A39:C39"/>
    <mergeCell ref="A101:C101"/>
    <mergeCell ref="A4:A5"/>
    <mergeCell ref="B4:B5"/>
    <mergeCell ref="C4:C5"/>
    <mergeCell ref="D4:D5"/>
    <mergeCell ref="E4:E5"/>
    <mergeCell ref="F4:F5"/>
    <mergeCell ref="M4:M5"/>
  </mergeCells>
  <pageMargins left="0.393055555555556" right="0.196527777777778" top="1.02361111111111" bottom="0.472222222222222" header="0.5" footer="0.5"/>
  <pageSetup paperSize="9" scale="92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8"/>
  <sheetViews>
    <sheetView zoomScale="90" zoomScaleNormal="90" topLeftCell="A55" workbookViewId="0">
      <selection activeCell="G65" sqref="G65"/>
    </sheetView>
  </sheetViews>
  <sheetFormatPr defaultColWidth="9" defaultRowHeight="30" customHeight="1"/>
  <cols>
    <col min="1" max="1" width="3.4" style="1" customWidth="1"/>
    <col min="2" max="2" width="7.71666666666667" style="1" customWidth="1"/>
    <col min="3" max="3" width="20" style="1" customWidth="1"/>
    <col min="4" max="4" width="20.25" style="1" customWidth="1"/>
    <col min="5" max="5" width="11.7833333333333" style="1" customWidth="1"/>
    <col min="6" max="6" width="10.3833333333333" style="1" customWidth="1"/>
    <col min="7" max="7" width="13.575" style="4" customWidth="1"/>
    <col min="8" max="8" width="12.5" style="1" customWidth="1"/>
    <col min="9" max="9" width="12.025" style="106" customWidth="1"/>
    <col min="10" max="10" width="23.1916666666667" style="1" customWidth="1"/>
    <col min="11" max="11" width="12.1583333333333" style="106" customWidth="1"/>
    <col min="12" max="12" width="7.21666666666667" style="1" customWidth="1"/>
    <col min="13" max="13" width="5.58333333333333" style="1" customWidth="1"/>
    <col min="14" max="16384" width="9" style="1"/>
  </cols>
  <sheetData>
    <row r="1" customHeight="1" spans="1:1">
      <c r="A1" s="1" t="s">
        <v>275</v>
      </c>
    </row>
    <row r="2" s="22" customFormat="1" customHeight="1" spans="1:13">
      <c r="A2" s="23" t="s">
        <v>276</v>
      </c>
      <c r="B2" s="23"/>
      <c r="C2" s="23"/>
      <c r="D2" s="23"/>
      <c r="E2" s="24"/>
      <c r="F2" s="24"/>
      <c r="G2" s="25"/>
      <c r="H2" s="24"/>
      <c r="I2" s="136"/>
      <c r="J2" s="24"/>
      <c r="K2" s="136"/>
      <c r="L2" s="24"/>
      <c r="M2" s="24"/>
    </row>
    <row r="3" s="1" customFormat="1" customHeight="1" spans="1:13">
      <c r="A3" s="9" t="s">
        <v>82</v>
      </c>
      <c r="B3" s="9"/>
      <c r="C3" s="9"/>
      <c r="D3" s="9"/>
      <c r="E3" s="9"/>
      <c r="F3" s="9"/>
      <c r="G3" s="9"/>
      <c r="H3" s="9"/>
      <c r="I3" s="100"/>
      <c r="J3" s="9"/>
      <c r="K3" s="100"/>
      <c r="L3" s="9"/>
      <c r="M3" s="9"/>
    </row>
    <row r="4" s="3" customFormat="1" ht="31" customHeight="1" spans="1:13">
      <c r="A4" s="10" t="s">
        <v>2</v>
      </c>
      <c r="B4" s="10" t="s">
        <v>83</v>
      </c>
      <c r="C4" s="10" t="s">
        <v>84</v>
      </c>
      <c r="D4" s="10" t="s">
        <v>8</v>
      </c>
      <c r="E4" s="11" t="s">
        <v>85</v>
      </c>
      <c r="F4" s="11" t="s">
        <v>86</v>
      </c>
      <c r="G4" s="12" t="s">
        <v>87</v>
      </c>
      <c r="H4" s="12"/>
      <c r="I4" s="131"/>
      <c r="J4" s="12"/>
      <c r="K4" s="131"/>
      <c r="L4" s="12"/>
      <c r="M4" s="10" t="s">
        <v>7</v>
      </c>
    </row>
    <row r="5" s="3" customFormat="1" ht="38" customHeight="1" spans="1:13">
      <c r="A5" s="10"/>
      <c r="B5" s="10"/>
      <c r="C5" s="10"/>
      <c r="D5" s="10"/>
      <c r="E5" s="11"/>
      <c r="F5" s="11"/>
      <c r="G5" s="12" t="s">
        <v>277</v>
      </c>
      <c r="H5" s="13" t="s">
        <v>12</v>
      </c>
      <c r="I5" s="11" t="s">
        <v>13</v>
      </c>
      <c r="J5" s="11" t="s">
        <v>14</v>
      </c>
      <c r="K5" s="11" t="s">
        <v>13</v>
      </c>
      <c r="L5" s="11" t="s">
        <v>15</v>
      </c>
      <c r="M5" s="10"/>
    </row>
    <row r="6" s="3" customFormat="1" ht="32" customHeight="1" spans="1:13">
      <c r="A6" s="10">
        <f>A27+A30+A47+A56+A58</f>
        <v>47</v>
      </c>
      <c r="B6" s="10" t="s">
        <v>89</v>
      </c>
      <c r="C6" s="10"/>
      <c r="D6" s="10"/>
      <c r="E6" s="10">
        <f>E7+E28+E31+E48+E57</f>
        <v>2011.379816</v>
      </c>
      <c r="F6" s="10">
        <f>F48</f>
        <v>259.26</v>
      </c>
      <c r="G6" s="10">
        <f>H6+J6+L6</f>
        <v>1521.719816</v>
      </c>
      <c r="H6" s="10">
        <f>H7+H28+H31+H48+H57</f>
        <v>906.354704</v>
      </c>
      <c r="I6" s="115" t="s">
        <v>17</v>
      </c>
      <c r="J6" s="10">
        <f>J7+J28+J31+J48+J57</f>
        <v>484.205112</v>
      </c>
      <c r="K6" s="115" t="s">
        <v>17</v>
      </c>
      <c r="L6" s="10">
        <f>L7+L28+L31+L48+L57</f>
        <v>131.16</v>
      </c>
      <c r="M6" s="10"/>
    </row>
    <row r="7" s="5" customFormat="1" ht="32" customHeight="1" spans="1:13">
      <c r="A7" s="14" t="s">
        <v>90</v>
      </c>
      <c r="B7" s="14"/>
      <c r="C7" s="14"/>
      <c r="D7" s="14" t="s">
        <v>88</v>
      </c>
      <c r="E7" s="14">
        <f>SUM(E8:E27)</f>
        <v>960</v>
      </c>
      <c r="F7" s="14"/>
      <c r="G7" s="14">
        <f>H7+J7+L7</f>
        <v>960</v>
      </c>
      <c r="H7" s="14">
        <f>SUM(H8:H27)</f>
        <v>680</v>
      </c>
      <c r="I7" s="103" t="s">
        <v>17</v>
      </c>
      <c r="J7" s="14">
        <f>SUM(J8:J27)</f>
        <v>280</v>
      </c>
      <c r="K7" s="103" t="s">
        <v>17</v>
      </c>
      <c r="L7" s="14">
        <f>SUM(L8:L27)</f>
        <v>0</v>
      </c>
      <c r="M7" s="14"/>
    </row>
    <row r="8" s="34" customFormat="1" ht="32" customHeight="1" spans="1:13">
      <c r="A8" s="49">
        <v>1</v>
      </c>
      <c r="B8" s="49" t="s">
        <v>278</v>
      </c>
      <c r="C8" s="49" t="s">
        <v>279</v>
      </c>
      <c r="D8" s="49" t="s">
        <v>280</v>
      </c>
      <c r="E8" s="49">
        <f>G8</f>
        <v>120</v>
      </c>
      <c r="F8" s="49"/>
      <c r="G8" s="49">
        <f>H8+J8+L8</f>
        <v>120</v>
      </c>
      <c r="H8" s="19">
        <v>0</v>
      </c>
      <c r="I8" s="16" t="s">
        <v>17</v>
      </c>
      <c r="J8" s="49">
        <v>120</v>
      </c>
      <c r="K8" s="137" t="s">
        <v>42</v>
      </c>
      <c r="L8" s="49">
        <v>0</v>
      </c>
      <c r="M8" s="49" t="s">
        <v>94</v>
      </c>
    </row>
    <row r="9" s="4" customFormat="1" ht="32" customHeight="1" spans="1:13">
      <c r="A9" s="19">
        <v>2</v>
      </c>
      <c r="B9" s="19" t="s">
        <v>281</v>
      </c>
      <c r="C9" s="19" t="s">
        <v>282</v>
      </c>
      <c r="D9" s="19" t="s">
        <v>283</v>
      </c>
      <c r="E9" s="19">
        <f t="shared" ref="E9:E27" si="0">G9</f>
        <v>120</v>
      </c>
      <c r="F9" s="19"/>
      <c r="G9" s="49">
        <f t="shared" ref="G9:G32" si="1">H9+J9+L9</f>
        <v>120</v>
      </c>
      <c r="H9" s="19">
        <v>120</v>
      </c>
      <c r="I9" s="16" t="s">
        <v>31</v>
      </c>
      <c r="J9" s="19">
        <v>0</v>
      </c>
      <c r="K9" s="16" t="s">
        <v>17</v>
      </c>
      <c r="L9" s="19">
        <v>0</v>
      </c>
      <c r="M9" s="19" t="s">
        <v>94</v>
      </c>
    </row>
    <row r="10" s="4" customFormat="1" ht="32" customHeight="1" spans="1:13">
      <c r="A10" s="19">
        <v>3</v>
      </c>
      <c r="B10" s="19" t="s">
        <v>284</v>
      </c>
      <c r="C10" s="19" t="s">
        <v>285</v>
      </c>
      <c r="D10" s="19" t="s">
        <v>286</v>
      </c>
      <c r="E10" s="19">
        <f t="shared" si="0"/>
        <v>40</v>
      </c>
      <c r="F10" s="19"/>
      <c r="G10" s="49">
        <f t="shared" si="1"/>
        <v>40</v>
      </c>
      <c r="H10" s="19">
        <v>40</v>
      </c>
      <c r="I10" s="16" t="s">
        <v>31</v>
      </c>
      <c r="J10" s="19">
        <v>0</v>
      </c>
      <c r="K10" s="16" t="s">
        <v>17</v>
      </c>
      <c r="L10" s="19">
        <v>0</v>
      </c>
      <c r="M10" s="19" t="s">
        <v>107</v>
      </c>
    </row>
    <row r="11" s="4" customFormat="1" ht="32" customHeight="1" spans="1:13">
      <c r="A11" s="19">
        <v>4</v>
      </c>
      <c r="B11" s="19" t="s">
        <v>287</v>
      </c>
      <c r="C11" s="19" t="s">
        <v>288</v>
      </c>
      <c r="D11" s="19" t="s">
        <v>286</v>
      </c>
      <c r="E11" s="19">
        <f t="shared" si="0"/>
        <v>40</v>
      </c>
      <c r="F11" s="19"/>
      <c r="G11" s="49">
        <f t="shared" si="1"/>
        <v>40</v>
      </c>
      <c r="H11" s="19">
        <v>40</v>
      </c>
      <c r="I11" s="16" t="s">
        <v>31</v>
      </c>
      <c r="J11" s="19">
        <v>0</v>
      </c>
      <c r="K11" s="16" t="s">
        <v>17</v>
      </c>
      <c r="L11" s="19">
        <v>0</v>
      </c>
      <c r="M11" s="19" t="s">
        <v>107</v>
      </c>
    </row>
    <row r="12" s="4" customFormat="1" ht="32" customHeight="1" spans="1:13">
      <c r="A12" s="19">
        <v>5</v>
      </c>
      <c r="B12" s="19" t="s">
        <v>289</v>
      </c>
      <c r="C12" s="19" t="s">
        <v>290</v>
      </c>
      <c r="D12" s="19" t="s">
        <v>286</v>
      </c>
      <c r="E12" s="19">
        <f t="shared" si="0"/>
        <v>40</v>
      </c>
      <c r="F12" s="19"/>
      <c r="G12" s="49">
        <f t="shared" si="1"/>
        <v>40</v>
      </c>
      <c r="H12" s="19">
        <v>40</v>
      </c>
      <c r="I12" s="16" t="s">
        <v>31</v>
      </c>
      <c r="J12" s="19">
        <v>0</v>
      </c>
      <c r="K12" s="16" t="s">
        <v>17</v>
      </c>
      <c r="L12" s="19">
        <v>0</v>
      </c>
      <c r="M12" s="19" t="s">
        <v>107</v>
      </c>
    </row>
    <row r="13" s="4" customFormat="1" ht="32" customHeight="1" spans="1:13">
      <c r="A13" s="19">
        <v>6</v>
      </c>
      <c r="B13" s="19" t="s">
        <v>291</v>
      </c>
      <c r="C13" s="19" t="s">
        <v>292</v>
      </c>
      <c r="D13" s="19" t="s">
        <v>286</v>
      </c>
      <c r="E13" s="19">
        <f t="shared" si="0"/>
        <v>40</v>
      </c>
      <c r="F13" s="19"/>
      <c r="G13" s="49">
        <f t="shared" si="1"/>
        <v>40</v>
      </c>
      <c r="H13" s="19">
        <v>40</v>
      </c>
      <c r="I13" s="16" t="s">
        <v>31</v>
      </c>
      <c r="J13" s="19">
        <v>0</v>
      </c>
      <c r="K13" s="16" t="s">
        <v>17</v>
      </c>
      <c r="L13" s="19">
        <v>0</v>
      </c>
      <c r="M13" s="19" t="s">
        <v>107</v>
      </c>
    </row>
    <row r="14" s="4" customFormat="1" ht="32" customHeight="1" spans="1:13">
      <c r="A14" s="19">
        <v>7</v>
      </c>
      <c r="B14" s="19" t="s">
        <v>293</v>
      </c>
      <c r="C14" s="19" t="s">
        <v>294</v>
      </c>
      <c r="D14" s="19" t="s">
        <v>286</v>
      </c>
      <c r="E14" s="19">
        <f t="shared" si="0"/>
        <v>40</v>
      </c>
      <c r="F14" s="19"/>
      <c r="G14" s="49">
        <f t="shared" si="1"/>
        <v>40</v>
      </c>
      <c r="H14" s="19">
        <v>40</v>
      </c>
      <c r="I14" s="16" t="s">
        <v>31</v>
      </c>
      <c r="J14" s="19">
        <v>0</v>
      </c>
      <c r="K14" s="16" t="s">
        <v>17</v>
      </c>
      <c r="L14" s="19">
        <v>0</v>
      </c>
      <c r="M14" s="19" t="s">
        <v>107</v>
      </c>
    </row>
    <row r="15" s="4" customFormat="1" ht="32" customHeight="1" spans="1:13">
      <c r="A15" s="19">
        <v>8</v>
      </c>
      <c r="B15" s="19" t="s">
        <v>295</v>
      </c>
      <c r="C15" s="19" t="s">
        <v>296</v>
      </c>
      <c r="D15" s="19" t="s">
        <v>286</v>
      </c>
      <c r="E15" s="19">
        <f t="shared" si="0"/>
        <v>40</v>
      </c>
      <c r="F15" s="19"/>
      <c r="G15" s="49">
        <f t="shared" si="1"/>
        <v>40</v>
      </c>
      <c r="H15" s="19">
        <v>40</v>
      </c>
      <c r="I15" s="16" t="s">
        <v>31</v>
      </c>
      <c r="J15" s="19">
        <v>0</v>
      </c>
      <c r="K15" s="16" t="s">
        <v>17</v>
      </c>
      <c r="L15" s="19">
        <v>0</v>
      </c>
      <c r="M15" s="19" t="s">
        <v>107</v>
      </c>
    </row>
    <row r="16" s="4" customFormat="1" ht="32" customHeight="1" spans="1:13">
      <c r="A16" s="19">
        <v>9</v>
      </c>
      <c r="B16" s="19" t="s">
        <v>297</v>
      </c>
      <c r="C16" s="19" t="s">
        <v>298</v>
      </c>
      <c r="D16" s="19" t="s">
        <v>286</v>
      </c>
      <c r="E16" s="19">
        <f t="shared" si="0"/>
        <v>40</v>
      </c>
      <c r="F16" s="19"/>
      <c r="G16" s="49">
        <f t="shared" si="1"/>
        <v>40</v>
      </c>
      <c r="H16" s="19">
        <v>40</v>
      </c>
      <c r="I16" s="16" t="s">
        <v>31</v>
      </c>
      <c r="J16" s="19">
        <v>0</v>
      </c>
      <c r="K16" s="16" t="s">
        <v>17</v>
      </c>
      <c r="L16" s="19">
        <v>0</v>
      </c>
      <c r="M16" s="19" t="s">
        <v>107</v>
      </c>
    </row>
    <row r="17" s="4" customFormat="1" ht="52" customHeight="1" spans="1:13">
      <c r="A17" s="19">
        <v>10</v>
      </c>
      <c r="B17" s="19" t="s">
        <v>299</v>
      </c>
      <c r="C17" s="19" t="s">
        <v>300</v>
      </c>
      <c r="D17" s="19" t="s">
        <v>301</v>
      </c>
      <c r="E17" s="19">
        <f t="shared" si="0"/>
        <v>40</v>
      </c>
      <c r="F17" s="19"/>
      <c r="G17" s="49">
        <f t="shared" si="1"/>
        <v>40</v>
      </c>
      <c r="H17" s="19">
        <v>40</v>
      </c>
      <c r="I17" s="16" t="s">
        <v>31</v>
      </c>
      <c r="J17" s="19">
        <v>0</v>
      </c>
      <c r="K17" s="16" t="s">
        <v>17</v>
      </c>
      <c r="L17" s="19">
        <v>0</v>
      </c>
      <c r="M17" s="19" t="s">
        <v>107</v>
      </c>
    </row>
    <row r="18" s="4" customFormat="1" ht="32" customHeight="1" spans="1:13">
      <c r="A18" s="19">
        <v>11</v>
      </c>
      <c r="B18" s="19" t="s">
        <v>302</v>
      </c>
      <c r="C18" s="19" t="s">
        <v>303</v>
      </c>
      <c r="D18" s="19" t="s">
        <v>301</v>
      </c>
      <c r="E18" s="19">
        <f t="shared" si="0"/>
        <v>40</v>
      </c>
      <c r="F18" s="19"/>
      <c r="G18" s="49">
        <f t="shared" si="1"/>
        <v>40</v>
      </c>
      <c r="H18" s="19">
        <v>40</v>
      </c>
      <c r="I18" s="16" t="s">
        <v>31</v>
      </c>
      <c r="J18" s="19">
        <v>0</v>
      </c>
      <c r="K18" s="16" t="s">
        <v>17</v>
      </c>
      <c r="L18" s="19">
        <v>0</v>
      </c>
      <c r="M18" s="19" t="s">
        <v>107</v>
      </c>
    </row>
    <row r="19" s="34" customFormat="1" ht="32" customHeight="1" spans="1:13">
      <c r="A19" s="49">
        <v>12</v>
      </c>
      <c r="B19" s="49" t="s">
        <v>304</v>
      </c>
      <c r="C19" s="49" t="s">
        <v>305</v>
      </c>
      <c r="D19" s="49" t="s">
        <v>280</v>
      </c>
      <c r="E19" s="49">
        <f t="shared" si="0"/>
        <v>40</v>
      </c>
      <c r="F19" s="49"/>
      <c r="G19" s="49">
        <f t="shared" si="1"/>
        <v>40</v>
      </c>
      <c r="H19" s="19">
        <v>0</v>
      </c>
      <c r="I19" s="16" t="s">
        <v>17</v>
      </c>
      <c r="J19" s="49">
        <v>40</v>
      </c>
      <c r="K19" s="137" t="s">
        <v>42</v>
      </c>
      <c r="L19" s="49">
        <v>0</v>
      </c>
      <c r="M19" s="49" t="s">
        <v>107</v>
      </c>
    </row>
    <row r="20" s="34" customFormat="1" ht="32" customHeight="1" spans="1:13">
      <c r="A20" s="49">
        <v>13</v>
      </c>
      <c r="B20" s="49" t="s">
        <v>306</v>
      </c>
      <c r="C20" s="49" t="s">
        <v>307</v>
      </c>
      <c r="D20" s="49" t="s">
        <v>280</v>
      </c>
      <c r="E20" s="49">
        <f t="shared" si="0"/>
        <v>40</v>
      </c>
      <c r="F20" s="49"/>
      <c r="G20" s="49">
        <f t="shared" si="1"/>
        <v>40</v>
      </c>
      <c r="H20" s="19">
        <v>0</v>
      </c>
      <c r="I20" s="16" t="s">
        <v>17</v>
      </c>
      <c r="J20" s="49">
        <v>40</v>
      </c>
      <c r="K20" s="137" t="s">
        <v>42</v>
      </c>
      <c r="L20" s="49">
        <v>0</v>
      </c>
      <c r="M20" s="49" t="s">
        <v>107</v>
      </c>
    </row>
    <row r="21" s="34" customFormat="1" ht="32" customHeight="1" spans="1:13">
      <c r="A21" s="49">
        <v>14</v>
      </c>
      <c r="B21" s="49" t="s">
        <v>308</v>
      </c>
      <c r="C21" s="49" t="s">
        <v>309</v>
      </c>
      <c r="D21" s="49" t="s">
        <v>280</v>
      </c>
      <c r="E21" s="49">
        <f t="shared" si="0"/>
        <v>40</v>
      </c>
      <c r="F21" s="49"/>
      <c r="G21" s="49">
        <f t="shared" si="1"/>
        <v>40</v>
      </c>
      <c r="H21" s="19">
        <v>0</v>
      </c>
      <c r="I21" s="16" t="s">
        <v>17</v>
      </c>
      <c r="J21" s="49">
        <v>40</v>
      </c>
      <c r="K21" s="137" t="s">
        <v>42</v>
      </c>
      <c r="L21" s="49">
        <v>0</v>
      </c>
      <c r="M21" s="49" t="s">
        <v>107</v>
      </c>
    </row>
    <row r="22" s="34" customFormat="1" ht="32" customHeight="1" spans="1:13">
      <c r="A22" s="49">
        <v>15</v>
      </c>
      <c r="B22" s="49" t="s">
        <v>310</v>
      </c>
      <c r="C22" s="49" t="s">
        <v>311</v>
      </c>
      <c r="D22" s="49" t="s">
        <v>280</v>
      </c>
      <c r="E22" s="49">
        <f t="shared" si="0"/>
        <v>40</v>
      </c>
      <c r="F22" s="49"/>
      <c r="G22" s="49">
        <f t="shared" si="1"/>
        <v>40</v>
      </c>
      <c r="H22" s="19">
        <v>0</v>
      </c>
      <c r="I22" s="16" t="s">
        <v>17</v>
      </c>
      <c r="J22" s="49">
        <v>40</v>
      </c>
      <c r="K22" s="137" t="s">
        <v>42</v>
      </c>
      <c r="L22" s="49">
        <v>0</v>
      </c>
      <c r="M22" s="49" t="s">
        <v>107</v>
      </c>
    </row>
    <row r="23" s="4" customFormat="1" ht="32" customHeight="1" spans="1:13">
      <c r="A23" s="19">
        <v>16</v>
      </c>
      <c r="B23" s="19" t="s">
        <v>312</v>
      </c>
      <c r="C23" s="19" t="s">
        <v>313</v>
      </c>
      <c r="D23" s="19" t="s">
        <v>283</v>
      </c>
      <c r="E23" s="19">
        <f t="shared" si="0"/>
        <v>40</v>
      </c>
      <c r="F23" s="19"/>
      <c r="G23" s="49">
        <f t="shared" si="1"/>
        <v>40</v>
      </c>
      <c r="H23" s="19">
        <v>40</v>
      </c>
      <c r="I23" s="16" t="s">
        <v>31</v>
      </c>
      <c r="J23" s="19">
        <v>0</v>
      </c>
      <c r="K23" s="16" t="s">
        <v>17</v>
      </c>
      <c r="L23" s="19">
        <v>0</v>
      </c>
      <c r="M23" s="19" t="s">
        <v>107</v>
      </c>
    </row>
    <row r="24" s="4" customFormat="1" ht="32" customHeight="1" spans="1:13">
      <c r="A24" s="19">
        <v>17</v>
      </c>
      <c r="B24" s="19" t="s">
        <v>314</v>
      </c>
      <c r="C24" s="19" t="s">
        <v>315</v>
      </c>
      <c r="D24" s="19" t="s">
        <v>283</v>
      </c>
      <c r="E24" s="19">
        <f t="shared" si="0"/>
        <v>40</v>
      </c>
      <c r="F24" s="19"/>
      <c r="G24" s="49">
        <f t="shared" si="1"/>
        <v>40</v>
      </c>
      <c r="H24" s="19">
        <v>40</v>
      </c>
      <c r="I24" s="16" t="s">
        <v>31</v>
      </c>
      <c r="J24" s="19">
        <v>0</v>
      </c>
      <c r="K24" s="16" t="s">
        <v>17</v>
      </c>
      <c r="L24" s="19">
        <v>0</v>
      </c>
      <c r="M24" s="19" t="s">
        <v>107</v>
      </c>
    </row>
    <row r="25" s="4" customFormat="1" ht="32" customHeight="1" spans="1:13">
      <c r="A25" s="19">
        <v>18</v>
      </c>
      <c r="B25" s="19" t="s">
        <v>316</v>
      </c>
      <c r="C25" s="19" t="s">
        <v>317</v>
      </c>
      <c r="D25" s="19" t="s">
        <v>286</v>
      </c>
      <c r="E25" s="19">
        <f t="shared" si="0"/>
        <v>40</v>
      </c>
      <c r="F25" s="19"/>
      <c r="G25" s="49">
        <f t="shared" si="1"/>
        <v>40</v>
      </c>
      <c r="H25" s="19">
        <v>40</v>
      </c>
      <c r="I25" s="16" t="s">
        <v>31</v>
      </c>
      <c r="J25" s="19">
        <v>0</v>
      </c>
      <c r="K25" s="16" t="s">
        <v>17</v>
      </c>
      <c r="L25" s="19">
        <v>0</v>
      </c>
      <c r="M25" s="19" t="s">
        <v>107</v>
      </c>
    </row>
    <row r="26" s="4" customFormat="1" ht="32" customHeight="1" spans="1:13">
      <c r="A26" s="19">
        <v>19</v>
      </c>
      <c r="B26" s="19" t="s">
        <v>318</v>
      </c>
      <c r="C26" s="19" t="s">
        <v>319</v>
      </c>
      <c r="D26" s="19" t="s">
        <v>283</v>
      </c>
      <c r="E26" s="19">
        <f t="shared" si="0"/>
        <v>40</v>
      </c>
      <c r="F26" s="19"/>
      <c r="G26" s="49">
        <f t="shared" si="1"/>
        <v>40</v>
      </c>
      <c r="H26" s="19">
        <v>40</v>
      </c>
      <c r="I26" s="16" t="s">
        <v>31</v>
      </c>
      <c r="J26" s="19">
        <v>0</v>
      </c>
      <c r="K26" s="16" t="s">
        <v>17</v>
      </c>
      <c r="L26" s="19">
        <v>0</v>
      </c>
      <c r="M26" s="19" t="s">
        <v>107</v>
      </c>
    </row>
    <row r="27" s="4" customFormat="1" ht="32" customHeight="1" spans="1:13">
      <c r="A27" s="19">
        <v>20</v>
      </c>
      <c r="B27" s="19" t="s">
        <v>320</v>
      </c>
      <c r="C27" s="19" t="s">
        <v>321</v>
      </c>
      <c r="D27" s="19" t="s">
        <v>283</v>
      </c>
      <c r="E27" s="19">
        <f t="shared" si="0"/>
        <v>40</v>
      </c>
      <c r="F27" s="19"/>
      <c r="G27" s="49">
        <f t="shared" si="1"/>
        <v>40</v>
      </c>
      <c r="H27" s="19">
        <v>40</v>
      </c>
      <c r="I27" s="16" t="s">
        <v>31</v>
      </c>
      <c r="J27" s="19">
        <v>0</v>
      </c>
      <c r="K27" s="16" t="s">
        <v>17</v>
      </c>
      <c r="L27" s="19">
        <v>0</v>
      </c>
      <c r="M27" s="19" t="s">
        <v>107</v>
      </c>
    </row>
    <row r="28" s="4" customFormat="1" ht="32" customHeight="1" spans="1:13">
      <c r="A28" s="14" t="s">
        <v>114</v>
      </c>
      <c r="B28" s="14"/>
      <c r="C28" s="14"/>
      <c r="D28" s="14" t="s">
        <v>88</v>
      </c>
      <c r="E28" s="55">
        <f>E29+E30</f>
        <v>81.3</v>
      </c>
      <c r="F28" s="11"/>
      <c r="G28" s="13">
        <f t="shared" si="1"/>
        <v>81.3</v>
      </c>
      <c r="H28" s="13">
        <f>H29+H30</f>
        <v>81.3</v>
      </c>
      <c r="I28" s="132" t="s">
        <v>17</v>
      </c>
      <c r="J28" s="13">
        <f>J29+J30</f>
        <v>0</v>
      </c>
      <c r="K28" s="132" t="s">
        <v>17</v>
      </c>
      <c r="L28" s="13">
        <f>L29+L30</f>
        <v>0</v>
      </c>
      <c r="M28" s="14"/>
    </row>
    <row r="29" s="4" customFormat="1" ht="32" customHeight="1" spans="1:13">
      <c r="A29" s="19">
        <v>1</v>
      </c>
      <c r="B29" s="19" t="s">
        <v>322</v>
      </c>
      <c r="C29" s="19" t="s">
        <v>116</v>
      </c>
      <c r="D29" s="18" t="s">
        <v>117</v>
      </c>
      <c r="E29" s="19">
        <v>16.5</v>
      </c>
      <c r="F29" s="19"/>
      <c r="G29" s="19">
        <f t="shared" si="1"/>
        <v>16.5</v>
      </c>
      <c r="H29" s="19">
        <v>16.5</v>
      </c>
      <c r="I29" s="16" t="s">
        <v>31</v>
      </c>
      <c r="J29" s="19">
        <v>0</v>
      </c>
      <c r="K29" s="16" t="s">
        <v>17</v>
      </c>
      <c r="L29" s="19">
        <v>0</v>
      </c>
      <c r="M29" s="19" t="s">
        <v>94</v>
      </c>
    </row>
    <row r="30" s="4" customFormat="1" ht="32" customHeight="1" spans="1:13">
      <c r="A30" s="19">
        <v>2</v>
      </c>
      <c r="B30" s="19" t="s">
        <v>322</v>
      </c>
      <c r="C30" s="19" t="s">
        <v>118</v>
      </c>
      <c r="D30" s="19" t="s">
        <v>119</v>
      </c>
      <c r="E30" s="19">
        <v>64.8</v>
      </c>
      <c r="F30" s="19"/>
      <c r="G30" s="19">
        <f t="shared" si="1"/>
        <v>64.8</v>
      </c>
      <c r="H30" s="19">
        <v>64.8</v>
      </c>
      <c r="I30" s="16" t="s">
        <v>31</v>
      </c>
      <c r="J30" s="19">
        <v>0</v>
      </c>
      <c r="K30" s="16" t="s">
        <v>17</v>
      </c>
      <c r="L30" s="19">
        <v>0</v>
      </c>
      <c r="M30" s="19" t="s">
        <v>94</v>
      </c>
    </row>
    <row r="31" s="5" customFormat="1" ht="32" customHeight="1" spans="1:13">
      <c r="A31" s="14" t="s">
        <v>120</v>
      </c>
      <c r="B31" s="14"/>
      <c r="C31" s="14"/>
      <c r="D31" s="14" t="s">
        <v>88</v>
      </c>
      <c r="E31" s="13">
        <f>SUM(E32:E47)</f>
        <v>576</v>
      </c>
      <c r="F31" s="14"/>
      <c r="G31" s="14">
        <f t="shared" si="1"/>
        <v>345.6</v>
      </c>
      <c r="H31" s="13">
        <f>SUM(H32:H47)</f>
        <v>119.14</v>
      </c>
      <c r="I31" s="102"/>
      <c r="J31" s="13">
        <f>SUM(J32:J47)</f>
        <v>145.3</v>
      </c>
      <c r="K31" s="102"/>
      <c r="L31" s="13">
        <f>SUM(L32:L47)</f>
        <v>81.16</v>
      </c>
      <c r="M31" s="14"/>
    </row>
    <row r="32" s="4" customFormat="1" ht="35" customHeight="1" spans="1:13">
      <c r="A32" s="19">
        <v>1</v>
      </c>
      <c r="B32" s="19" t="s">
        <v>278</v>
      </c>
      <c r="C32" s="16" t="s">
        <v>323</v>
      </c>
      <c r="D32" s="19" t="s">
        <v>324</v>
      </c>
      <c r="E32" s="19">
        <v>50</v>
      </c>
      <c r="F32" s="19"/>
      <c r="G32" s="64">
        <f t="shared" si="1"/>
        <v>30</v>
      </c>
      <c r="H32" s="19">
        <v>30</v>
      </c>
      <c r="I32" s="16" t="s">
        <v>31</v>
      </c>
      <c r="J32" s="19">
        <v>0</v>
      </c>
      <c r="K32" s="16" t="s">
        <v>17</v>
      </c>
      <c r="L32" s="19">
        <v>0</v>
      </c>
      <c r="M32" s="19" t="s">
        <v>94</v>
      </c>
    </row>
    <row r="33" s="4" customFormat="1" ht="32" customHeight="1" spans="1:13">
      <c r="A33" s="19">
        <v>2</v>
      </c>
      <c r="B33" s="19" t="s">
        <v>278</v>
      </c>
      <c r="C33" s="16" t="s">
        <v>325</v>
      </c>
      <c r="D33" s="19" t="s">
        <v>326</v>
      </c>
      <c r="E33" s="19">
        <v>75</v>
      </c>
      <c r="F33" s="19"/>
      <c r="G33" s="64">
        <f t="shared" ref="G33:G49" si="2">H33+J33+L33</f>
        <v>45</v>
      </c>
      <c r="H33" s="19">
        <v>45</v>
      </c>
      <c r="I33" s="16" t="s">
        <v>31</v>
      </c>
      <c r="J33" s="19">
        <v>0</v>
      </c>
      <c r="K33" s="16" t="s">
        <v>17</v>
      </c>
      <c r="L33" s="19">
        <v>0</v>
      </c>
      <c r="M33" s="19" t="s">
        <v>94</v>
      </c>
    </row>
    <row r="34" s="4" customFormat="1" ht="32" customHeight="1" spans="1:13">
      <c r="A34" s="19">
        <v>3</v>
      </c>
      <c r="B34" s="19" t="s">
        <v>278</v>
      </c>
      <c r="C34" s="16" t="s">
        <v>327</v>
      </c>
      <c r="D34" s="19" t="s">
        <v>328</v>
      </c>
      <c r="E34" s="19">
        <v>85</v>
      </c>
      <c r="F34" s="19"/>
      <c r="G34" s="64">
        <f t="shared" si="2"/>
        <v>51</v>
      </c>
      <c r="H34" s="19">
        <v>44.14</v>
      </c>
      <c r="I34" s="16" t="s">
        <v>31</v>
      </c>
      <c r="J34" s="19">
        <v>4.3</v>
      </c>
      <c r="K34" s="104" t="s">
        <v>42</v>
      </c>
      <c r="L34" s="19">
        <v>2.56</v>
      </c>
      <c r="M34" s="19" t="s">
        <v>94</v>
      </c>
    </row>
    <row r="35" s="4" customFormat="1" ht="32" customHeight="1" spans="1:13">
      <c r="A35" s="19">
        <v>4</v>
      </c>
      <c r="B35" s="19" t="s">
        <v>278</v>
      </c>
      <c r="C35" s="16" t="s">
        <v>329</v>
      </c>
      <c r="D35" s="19" t="s">
        <v>330</v>
      </c>
      <c r="E35" s="19">
        <v>33</v>
      </c>
      <c r="F35" s="19"/>
      <c r="G35" s="64">
        <f t="shared" si="2"/>
        <v>19.8</v>
      </c>
      <c r="H35" s="19">
        <v>0</v>
      </c>
      <c r="I35" s="16" t="s">
        <v>17</v>
      </c>
      <c r="J35" s="19">
        <v>19.8</v>
      </c>
      <c r="K35" s="104" t="s">
        <v>42</v>
      </c>
      <c r="L35" s="19">
        <v>0</v>
      </c>
      <c r="M35" s="19" t="s">
        <v>94</v>
      </c>
    </row>
    <row r="36" s="4" customFormat="1" ht="32" customHeight="1" spans="1:13">
      <c r="A36" s="19">
        <v>5</v>
      </c>
      <c r="B36" s="18" t="s">
        <v>318</v>
      </c>
      <c r="C36" s="83" t="s">
        <v>331</v>
      </c>
      <c r="D36" s="19" t="s">
        <v>332</v>
      </c>
      <c r="E36" s="19">
        <v>54</v>
      </c>
      <c r="F36" s="19"/>
      <c r="G36" s="64">
        <f t="shared" si="2"/>
        <v>32.4</v>
      </c>
      <c r="H36" s="19">
        <v>0</v>
      </c>
      <c r="I36" s="16" t="s">
        <v>17</v>
      </c>
      <c r="J36" s="19">
        <v>32.4</v>
      </c>
      <c r="K36" s="104" t="s">
        <v>42</v>
      </c>
      <c r="L36" s="19">
        <v>0</v>
      </c>
      <c r="M36" s="20" t="s">
        <v>107</v>
      </c>
    </row>
    <row r="37" s="4" customFormat="1" ht="32" customHeight="1" spans="1:13">
      <c r="A37" s="19">
        <v>6</v>
      </c>
      <c r="B37" s="18" t="s">
        <v>316</v>
      </c>
      <c r="C37" s="83" t="s">
        <v>333</v>
      </c>
      <c r="D37" s="19" t="s">
        <v>334</v>
      </c>
      <c r="E37" s="19">
        <v>28</v>
      </c>
      <c r="F37" s="19"/>
      <c r="G37" s="64">
        <f t="shared" si="2"/>
        <v>16.8</v>
      </c>
      <c r="H37" s="19">
        <v>0</v>
      </c>
      <c r="I37" s="16" t="s">
        <v>17</v>
      </c>
      <c r="J37" s="19">
        <v>16.8</v>
      </c>
      <c r="K37" s="104" t="s">
        <v>42</v>
      </c>
      <c r="L37" s="19">
        <v>0</v>
      </c>
      <c r="M37" s="20" t="s">
        <v>107</v>
      </c>
    </row>
    <row r="38" s="4" customFormat="1" ht="32" customHeight="1" spans="1:13">
      <c r="A38" s="19">
        <v>7</v>
      </c>
      <c r="B38" s="18" t="s">
        <v>316</v>
      </c>
      <c r="C38" s="83" t="s">
        <v>335</v>
      </c>
      <c r="D38" s="19" t="s">
        <v>336</v>
      </c>
      <c r="E38" s="19">
        <v>30</v>
      </c>
      <c r="F38" s="19"/>
      <c r="G38" s="64">
        <f t="shared" si="2"/>
        <v>18</v>
      </c>
      <c r="H38" s="19">
        <v>0</v>
      </c>
      <c r="I38" s="16" t="s">
        <v>17</v>
      </c>
      <c r="J38" s="19">
        <v>18</v>
      </c>
      <c r="K38" s="104" t="s">
        <v>42</v>
      </c>
      <c r="L38" s="19">
        <v>0</v>
      </c>
      <c r="M38" s="20" t="s">
        <v>107</v>
      </c>
    </row>
    <row r="39" s="4" customFormat="1" ht="37" customHeight="1" spans="1:13">
      <c r="A39" s="19">
        <v>8</v>
      </c>
      <c r="B39" s="19" t="s">
        <v>314</v>
      </c>
      <c r="C39" s="19" t="s">
        <v>337</v>
      </c>
      <c r="D39" s="19" t="s">
        <v>338</v>
      </c>
      <c r="E39" s="133">
        <v>30</v>
      </c>
      <c r="F39" s="19"/>
      <c r="G39" s="64">
        <f t="shared" si="2"/>
        <v>18</v>
      </c>
      <c r="H39" s="19">
        <v>0</v>
      </c>
      <c r="I39" s="16" t="s">
        <v>17</v>
      </c>
      <c r="J39" s="19">
        <v>18</v>
      </c>
      <c r="K39" s="104" t="s">
        <v>42</v>
      </c>
      <c r="L39" s="19">
        <v>0</v>
      </c>
      <c r="M39" s="20" t="s">
        <v>107</v>
      </c>
    </row>
    <row r="40" s="4" customFormat="1" ht="37" customHeight="1" spans="1:13">
      <c r="A40" s="19">
        <v>9</v>
      </c>
      <c r="B40" s="19" t="s">
        <v>314</v>
      </c>
      <c r="C40" s="19" t="s">
        <v>339</v>
      </c>
      <c r="D40" s="19" t="s">
        <v>340</v>
      </c>
      <c r="E40" s="133">
        <v>30</v>
      </c>
      <c r="F40" s="19"/>
      <c r="G40" s="64">
        <f t="shared" si="2"/>
        <v>18</v>
      </c>
      <c r="H40" s="19">
        <v>0</v>
      </c>
      <c r="I40" s="16" t="s">
        <v>17</v>
      </c>
      <c r="J40" s="19">
        <v>18</v>
      </c>
      <c r="K40" s="104" t="s">
        <v>42</v>
      </c>
      <c r="L40" s="19">
        <v>0</v>
      </c>
      <c r="M40" s="20" t="s">
        <v>107</v>
      </c>
    </row>
    <row r="41" s="4" customFormat="1" ht="69" customHeight="1" spans="1:13">
      <c r="A41" s="19">
        <v>10</v>
      </c>
      <c r="B41" s="19" t="s">
        <v>308</v>
      </c>
      <c r="C41" s="19" t="s">
        <v>341</v>
      </c>
      <c r="D41" s="19" t="s">
        <v>342</v>
      </c>
      <c r="E41" s="19">
        <v>30</v>
      </c>
      <c r="F41" s="19"/>
      <c r="G41" s="64">
        <f t="shared" si="2"/>
        <v>18</v>
      </c>
      <c r="H41" s="19">
        <v>0</v>
      </c>
      <c r="I41" s="16" t="s">
        <v>17</v>
      </c>
      <c r="J41" s="19">
        <v>18</v>
      </c>
      <c r="K41" s="104" t="s">
        <v>42</v>
      </c>
      <c r="L41" s="19">
        <v>0</v>
      </c>
      <c r="M41" s="20" t="s">
        <v>107</v>
      </c>
    </row>
    <row r="42" s="4" customFormat="1" ht="37" customHeight="1" spans="1:13">
      <c r="A42" s="19">
        <v>11</v>
      </c>
      <c r="B42" s="19" t="s">
        <v>291</v>
      </c>
      <c r="C42" s="19" t="s">
        <v>343</v>
      </c>
      <c r="D42" s="19" t="s">
        <v>344</v>
      </c>
      <c r="E42" s="19">
        <v>15</v>
      </c>
      <c r="F42" s="19"/>
      <c r="G42" s="64">
        <f t="shared" si="2"/>
        <v>9</v>
      </c>
      <c r="H42" s="19">
        <v>0</v>
      </c>
      <c r="I42" s="16" t="s">
        <v>17</v>
      </c>
      <c r="J42" s="19">
        <v>0</v>
      </c>
      <c r="K42" s="104" t="s">
        <v>17</v>
      </c>
      <c r="L42" s="19">
        <v>9</v>
      </c>
      <c r="M42" s="20" t="s">
        <v>107</v>
      </c>
    </row>
    <row r="43" s="4" customFormat="1" ht="37" customHeight="1" spans="1:13">
      <c r="A43" s="19">
        <v>12</v>
      </c>
      <c r="B43" s="19" t="s">
        <v>291</v>
      </c>
      <c r="C43" s="19" t="s">
        <v>345</v>
      </c>
      <c r="D43" s="19" t="s">
        <v>346</v>
      </c>
      <c r="E43" s="19">
        <v>5</v>
      </c>
      <c r="F43" s="19"/>
      <c r="G43" s="64">
        <f t="shared" si="2"/>
        <v>3</v>
      </c>
      <c r="H43" s="19">
        <v>0</v>
      </c>
      <c r="I43" s="16" t="s">
        <v>17</v>
      </c>
      <c r="J43" s="19">
        <v>0</v>
      </c>
      <c r="K43" s="104" t="s">
        <v>17</v>
      </c>
      <c r="L43" s="19">
        <v>3</v>
      </c>
      <c r="M43" s="20" t="s">
        <v>107</v>
      </c>
    </row>
    <row r="44" s="4" customFormat="1" ht="32" customHeight="1" spans="1:13">
      <c r="A44" s="19">
        <v>13</v>
      </c>
      <c r="B44" s="19" t="s">
        <v>297</v>
      </c>
      <c r="C44" s="16" t="s">
        <v>347</v>
      </c>
      <c r="D44" s="19" t="s">
        <v>348</v>
      </c>
      <c r="E44" s="133">
        <v>18</v>
      </c>
      <c r="F44" s="19"/>
      <c r="G44" s="64">
        <f t="shared" si="2"/>
        <v>10.8</v>
      </c>
      <c r="H44" s="19">
        <v>0</v>
      </c>
      <c r="I44" s="16" t="s">
        <v>17</v>
      </c>
      <c r="J44" s="19">
        <v>0</v>
      </c>
      <c r="K44" s="104" t="s">
        <v>17</v>
      </c>
      <c r="L44" s="19">
        <v>10.8</v>
      </c>
      <c r="M44" s="20" t="s">
        <v>107</v>
      </c>
    </row>
    <row r="45" s="4" customFormat="1" ht="32" customHeight="1" spans="1:13">
      <c r="A45" s="19">
        <v>14</v>
      </c>
      <c r="B45" s="19" t="s">
        <v>297</v>
      </c>
      <c r="C45" s="16" t="s">
        <v>349</v>
      </c>
      <c r="D45" s="19" t="s">
        <v>348</v>
      </c>
      <c r="E45" s="19">
        <v>18</v>
      </c>
      <c r="F45" s="19"/>
      <c r="G45" s="64">
        <f t="shared" si="2"/>
        <v>10.8</v>
      </c>
      <c r="H45" s="19">
        <v>0</v>
      </c>
      <c r="I45" s="16" t="s">
        <v>17</v>
      </c>
      <c r="J45" s="19">
        <v>0</v>
      </c>
      <c r="K45" s="104" t="s">
        <v>17</v>
      </c>
      <c r="L45" s="19">
        <v>10.8</v>
      </c>
      <c r="M45" s="20" t="s">
        <v>107</v>
      </c>
    </row>
    <row r="46" s="4" customFormat="1" ht="32" customHeight="1" spans="1:13">
      <c r="A46" s="19">
        <v>15</v>
      </c>
      <c r="B46" s="19" t="s">
        <v>287</v>
      </c>
      <c r="C46" s="16" t="s">
        <v>350</v>
      </c>
      <c r="D46" s="19" t="s">
        <v>351</v>
      </c>
      <c r="E46" s="19">
        <v>54</v>
      </c>
      <c r="F46" s="19"/>
      <c r="G46" s="64">
        <f t="shared" si="2"/>
        <v>32.4</v>
      </c>
      <c r="H46" s="19">
        <v>0</v>
      </c>
      <c r="I46" s="16" t="s">
        <v>17</v>
      </c>
      <c r="J46" s="19">
        <v>0</v>
      </c>
      <c r="K46" s="104" t="s">
        <v>17</v>
      </c>
      <c r="L46" s="19">
        <v>32.4</v>
      </c>
      <c r="M46" s="20" t="s">
        <v>107</v>
      </c>
    </row>
    <row r="47" s="4" customFormat="1" ht="32" customHeight="1" spans="1:13">
      <c r="A47" s="19">
        <v>16</v>
      </c>
      <c r="B47" s="19" t="s">
        <v>287</v>
      </c>
      <c r="C47" s="16" t="s">
        <v>352</v>
      </c>
      <c r="D47" s="19" t="s">
        <v>353</v>
      </c>
      <c r="E47" s="19">
        <v>21</v>
      </c>
      <c r="F47" s="19"/>
      <c r="G47" s="64">
        <f t="shared" si="2"/>
        <v>12.6</v>
      </c>
      <c r="H47" s="19">
        <v>0</v>
      </c>
      <c r="I47" s="16" t="s">
        <v>17</v>
      </c>
      <c r="J47" s="19">
        <v>0</v>
      </c>
      <c r="K47" s="104" t="s">
        <v>17</v>
      </c>
      <c r="L47" s="19">
        <v>12.6</v>
      </c>
      <c r="M47" s="20" t="s">
        <v>107</v>
      </c>
    </row>
    <row r="48" s="3" customFormat="1" ht="32" customHeight="1" spans="1:13">
      <c r="A48" s="11" t="s">
        <v>158</v>
      </c>
      <c r="B48" s="11"/>
      <c r="C48" s="11"/>
      <c r="D48" s="11" t="s">
        <v>88</v>
      </c>
      <c r="E48" s="13">
        <f>SUM(E49:E56)</f>
        <v>344.079816</v>
      </c>
      <c r="F48" s="13">
        <f>SUM(F49:F56)</f>
        <v>259.26</v>
      </c>
      <c r="G48" s="13">
        <f t="shared" si="2"/>
        <v>84.819816</v>
      </c>
      <c r="H48" s="134">
        <f>SUM(H49:H56)</f>
        <v>25.914704</v>
      </c>
      <c r="I48" s="16" t="s">
        <v>17</v>
      </c>
      <c r="J48" s="134">
        <f>SUM(J49:J56)</f>
        <v>58.905112</v>
      </c>
      <c r="K48" s="16" t="s">
        <v>17</v>
      </c>
      <c r="L48" s="13">
        <f>SUM(L49:L56)</f>
        <v>0</v>
      </c>
      <c r="M48" s="32"/>
    </row>
    <row r="49" s="3" customFormat="1" ht="144" customHeight="1" spans="1:13">
      <c r="A49" s="30">
        <v>1</v>
      </c>
      <c r="B49" s="18" t="s">
        <v>281</v>
      </c>
      <c r="C49" s="19" t="s">
        <v>354</v>
      </c>
      <c r="D49" s="19" t="s">
        <v>355</v>
      </c>
      <c r="E49" s="135">
        <v>46.048437</v>
      </c>
      <c r="F49" s="29">
        <v>33.37</v>
      </c>
      <c r="G49" s="29">
        <f t="shared" si="2"/>
        <v>12.678437</v>
      </c>
      <c r="H49" s="29">
        <v>12.678437</v>
      </c>
      <c r="I49" s="16" t="s">
        <v>31</v>
      </c>
      <c r="J49" s="19">
        <v>0</v>
      </c>
      <c r="K49" s="16" t="s">
        <v>17</v>
      </c>
      <c r="L49" s="19">
        <v>0</v>
      </c>
      <c r="M49" s="20" t="s">
        <v>94</v>
      </c>
    </row>
    <row r="50" s="3" customFormat="1" ht="86" customHeight="1" spans="1:13">
      <c r="A50" s="30">
        <v>2</v>
      </c>
      <c r="B50" s="18" t="s">
        <v>281</v>
      </c>
      <c r="C50" s="19" t="s">
        <v>356</v>
      </c>
      <c r="D50" s="19" t="s">
        <v>357</v>
      </c>
      <c r="E50" s="135">
        <v>49.166267</v>
      </c>
      <c r="F50" s="29">
        <v>35.93</v>
      </c>
      <c r="G50" s="29">
        <f t="shared" ref="G50:G58" si="3">H50+J50+L50</f>
        <v>13.236267</v>
      </c>
      <c r="H50" s="29">
        <v>13.236267</v>
      </c>
      <c r="I50" s="16" t="s">
        <v>31</v>
      </c>
      <c r="J50" s="19">
        <v>0</v>
      </c>
      <c r="K50" s="16" t="s">
        <v>17</v>
      </c>
      <c r="L50" s="19">
        <v>0</v>
      </c>
      <c r="M50" s="20" t="s">
        <v>94</v>
      </c>
    </row>
    <row r="51" s="3" customFormat="1" ht="100" customHeight="1" spans="1:13">
      <c r="A51" s="30">
        <v>3</v>
      </c>
      <c r="B51" s="18" t="s">
        <v>291</v>
      </c>
      <c r="C51" s="19" t="s">
        <v>358</v>
      </c>
      <c r="D51" s="19" t="s">
        <v>359</v>
      </c>
      <c r="E51" s="135">
        <v>22.275266</v>
      </c>
      <c r="F51" s="29">
        <v>15.99</v>
      </c>
      <c r="G51" s="29">
        <f t="shared" si="3"/>
        <v>6.285266</v>
      </c>
      <c r="H51" s="19">
        <v>0</v>
      </c>
      <c r="I51" s="16" t="s">
        <v>17</v>
      </c>
      <c r="J51" s="19">
        <v>6.285266</v>
      </c>
      <c r="K51" s="104" t="s">
        <v>42</v>
      </c>
      <c r="L51" s="19">
        <v>0</v>
      </c>
      <c r="M51" s="20" t="s">
        <v>107</v>
      </c>
    </row>
    <row r="52" s="3" customFormat="1" ht="129" customHeight="1" spans="1:13">
      <c r="A52" s="30">
        <v>4</v>
      </c>
      <c r="B52" s="18" t="s">
        <v>291</v>
      </c>
      <c r="C52" s="19" t="s">
        <v>360</v>
      </c>
      <c r="D52" s="19" t="s">
        <v>361</v>
      </c>
      <c r="E52" s="135">
        <v>43.452714</v>
      </c>
      <c r="F52" s="29">
        <v>31.62</v>
      </c>
      <c r="G52" s="29">
        <f t="shared" si="3"/>
        <v>11.832714</v>
      </c>
      <c r="H52" s="19">
        <v>0</v>
      </c>
      <c r="I52" s="16" t="s">
        <v>17</v>
      </c>
      <c r="J52" s="19">
        <v>11.832714</v>
      </c>
      <c r="K52" s="104" t="s">
        <v>42</v>
      </c>
      <c r="L52" s="19">
        <v>0</v>
      </c>
      <c r="M52" s="20" t="s">
        <v>107</v>
      </c>
    </row>
    <row r="53" s="3" customFormat="1" ht="95" customHeight="1" spans="1:13">
      <c r="A53" s="30">
        <v>5</v>
      </c>
      <c r="B53" s="18" t="s">
        <v>291</v>
      </c>
      <c r="C53" s="19" t="s">
        <v>362</v>
      </c>
      <c r="D53" s="19" t="s">
        <v>363</v>
      </c>
      <c r="E53" s="135">
        <v>33.42466</v>
      </c>
      <c r="F53" s="29">
        <v>24.22</v>
      </c>
      <c r="G53" s="29">
        <f t="shared" si="3"/>
        <v>9.20466</v>
      </c>
      <c r="H53" s="19">
        <v>0</v>
      </c>
      <c r="I53" s="16" t="s">
        <v>17</v>
      </c>
      <c r="J53" s="19">
        <v>9.20466</v>
      </c>
      <c r="K53" s="104" t="s">
        <v>42</v>
      </c>
      <c r="L53" s="19">
        <v>0</v>
      </c>
      <c r="M53" s="20" t="s">
        <v>107</v>
      </c>
    </row>
    <row r="54" s="3" customFormat="1" ht="81" customHeight="1" spans="1:13">
      <c r="A54" s="30">
        <v>6</v>
      </c>
      <c r="B54" s="18" t="s">
        <v>304</v>
      </c>
      <c r="C54" s="19" t="s">
        <v>364</v>
      </c>
      <c r="D54" s="19" t="s">
        <v>365</v>
      </c>
      <c r="E54" s="135">
        <v>49.888967</v>
      </c>
      <c r="F54" s="29">
        <v>39.36</v>
      </c>
      <c r="G54" s="29">
        <f t="shared" si="3"/>
        <v>10.528967</v>
      </c>
      <c r="H54" s="19">
        <v>0</v>
      </c>
      <c r="I54" s="16" t="s">
        <v>17</v>
      </c>
      <c r="J54" s="19">
        <v>10.528967</v>
      </c>
      <c r="K54" s="104" t="s">
        <v>42</v>
      </c>
      <c r="L54" s="19">
        <v>0</v>
      </c>
      <c r="M54" s="20" t="s">
        <v>107</v>
      </c>
    </row>
    <row r="55" s="3" customFormat="1" ht="82" customHeight="1" spans="1:13">
      <c r="A55" s="30">
        <v>7</v>
      </c>
      <c r="B55" s="18" t="s">
        <v>304</v>
      </c>
      <c r="C55" s="19" t="s">
        <v>366</v>
      </c>
      <c r="D55" s="19" t="s">
        <v>367</v>
      </c>
      <c r="E55" s="135">
        <v>49.983303</v>
      </c>
      <c r="F55" s="29">
        <v>39.43</v>
      </c>
      <c r="G55" s="29">
        <f t="shared" si="3"/>
        <v>10.553303</v>
      </c>
      <c r="H55" s="19">
        <v>0</v>
      </c>
      <c r="I55" s="16" t="s">
        <v>17</v>
      </c>
      <c r="J55" s="19">
        <v>10.553303</v>
      </c>
      <c r="K55" s="104" t="s">
        <v>42</v>
      </c>
      <c r="L55" s="19">
        <v>0</v>
      </c>
      <c r="M55" s="20" t="s">
        <v>107</v>
      </c>
    </row>
    <row r="56" s="3" customFormat="1" ht="89" customHeight="1" spans="1:13">
      <c r="A56" s="30">
        <v>8</v>
      </c>
      <c r="B56" s="18" t="s">
        <v>304</v>
      </c>
      <c r="C56" s="19" t="s">
        <v>368</v>
      </c>
      <c r="D56" s="19" t="s">
        <v>369</v>
      </c>
      <c r="E56" s="135">
        <v>49.840202</v>
      </c>
      <c r="F56" s="29">
        <v>39.34</v>
      </c>
      <c r="G56" s="29">
        <f t="shared" si="3"/>
        <v>10.500202</v>
      </c>
      <c r="H56" s="19">
        <v>0</v>
      </c>
      <c r="I56" s="16" t="s">
        <v>17</v>
      </c>
      <c r="J56" s="19">
        <v>10.500202</v>
      </c>
      <c r="K56" s="104" t="s">
        <v>42</v>
      </c>
      <c r="L56" s="19">
        <v>0</v>
      </c>
      <c r="M56" s="20" t="s">
        <v>107</v>
      </c>
    </row>
    <row r="57" s="5" customFormat="1" ht="32" customHeight="1" spans="1:13">
      <c r="A57" s="14" t="s">
        <v>64</v>
      </c>
      <c r="B57" s="14"/>
      <c r="C57" s="14"/>
      <c r="D57" s="14" t="s">
        <v>88</v>
      </c>
      <c r="E57" s="14">
        <f>E58</f>
        <v>50</v>
      </c>
      <c r="F57" s="14"/>
      <c r="G57" s="13">
        <f t="shared" si="3"/>
        <v>50</v>
      </c>
      <c r="H57" s="14">
        <f>H58</f>
        <v>0</v>
      </c>
      <c r="I57" s="132" t="s">
        <v>17</v>
      </c>
      <c r="J57" s="11">
        <f>J58</f>
        <v>0</v>
      </c>
      <c r="K57" s="104" t="s">
        <v>17</v>
      </c>
      <c r="L57" s="14">
        <f>L58</f>
        <v>50</v>
      </c>
      <c r="M57" s="14"/>
    </row>
    <row r="58" s="4" customFormat="1" ht="32" customHeight="1" spans="1:13">
      <c r="A58" s="19">
        <v>1</v>
      </c>
      <c r="B58" s="30" t="s">
        <v>322</v>
      </c>
      <c r="C58" s="20" t="s">
        <v>274</v>
      </c>
      <c r="D58" s="19"/>
      <c r="E58" s="19">
        <v>50</v>
      </c>
      <c r="F58" s="19"/>
      <c r="G58" s="28">
        <f t="shared" si="3"/>
        <v>50</v>
      </c>
      <c r="H58" s="29">
        <v>0</v>
      </c>
      <c r="I58" s="138" t="s">
        <v>17</v>
      </c>
      <c r="J58" s="20">
        <v>0</v>
      </c>
      <c r="K58" s="139" t="s">
        <v>17</v>
      </c>
      <c r="L58" s="29">
        <v>50</v>
      </c>
      <c r="M58" s="19"/>
    </row>
  </sheetData>
  <mergeCells count="17">
    <mergeCell ref="A1:C1"/>
    <mergeCell ref="A2:M2"/>
    <mergeCell ref="A3:M3"/>
    <mergeCell ref="G4:L4"/>
    <mergeCell ref="B6:C6"/>
    <mergeCell ref="A7:C7"/>
    <mergeCell ref="A28:C28"/>
    <mergeCell ref="A31:C31"/>
    <mergeCell ref="A48:C48"/>
    <mergeCell ref="A57:C57"/>
    <mergeCell ref="A4:A5"/>
    <mergeCell ref="B4:B5"/>
    <mergeCell ref="C4:C5"/>
    <mergeCell ref="D4:D5"/>
    <mergeCell ref="E4:E5"/>
    <mergeCell ref="F4:F5"/>
    <mergeCell ref="M4:M5"/>
  </mergeCells>
  <pageMargins left="0.236111111111111" right="0.118055555555556" top="0.550694444444444" bottom="0.236111111111111" header="0.5" footer="0.156944444444444"/>
  <pageSetup paperSize="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3"/>
  <sheetViews>
    <sheetView view="pageBreakPreview" zoomScale="90" zoomScaleNormal="85" zoomScaleSheetLayoutView="90" workbookViewId="0">
      <pane ySplit="5" topLeftCell="A9" activePane="bottomLeft" state="frozen"/>
      <selection/>
      <selection pane="bottomLeft" activeCell="H15" sqref="H15"/>
    </sheetView>
  </sheetViews>
  <sheetFormatPr defaultColWidth="9" defaultRowHeight="14.25"/>
  <cols>
    <col min="1" max="1" width="3.51666666666667" style="1" customWidth="1"/>
    <col min="2" max="2" width="7.83333333333333" style="1" customWidth="1"/>
    <col min="3" max="3" width="16.75" style="1" customWidth="1"/>
    <col min="4" max="4" width="27.75" style="1" customWidth="1"/>
    <col min="5" max="5" width="13.55" style="1" customWidth="1"/>
    <col min="6" max="6" width="7.725" style="1" customWidth="1"/>
    <col min="7" max="7" width="15.5833333333333" style="4" customWidth="1"/>
    <col min="8" max="8" width="12.1333333333333" style="1" customWidth="1"/>
    <col min="9" max="9" width="12.85" style="106" customWidth="1"/>
    <col min="10" max="10" width="13.25" style="1" customWidth="1"/>
    <col min="11" max="11" width="12.5083333333333" style="106" customWidth="1"/>
    <col min="12" max="12" width="10.4333333333333" style="1" customWidth="1"/>
    <col min="13" max="13" width="5.45" style="1" customWidth="1"/>
    <col min="14" max="16384" width="9" style="1"/>
  </cols>
  <sheetData>
    <row r="1" spans="1:1">
      <c r="A1" s="1" t="s">
        <v>370</v>
      </c>
    </row>
    <row r="2" s="22" customFormat="1" ht="35.1" customHeight="1" spans="1:13">
      <c r="A2" s="77" t="s">
        <v>371</v>
      </c>
      <c r="B2" s="77"/>
      <c r="C2" s="77"/>
      <c r="D2" s="77"/>
      <c r="E2" s="77"/>
      <c r="F2" s="77"/>
      <c r="G2" s="77"/>
      <c r="H2" s="77"/>
      <c r="I2" s="130"/>
      <c r="J2" s="77"/>
      <c r="K2" s="130"/>
      <c r="L2" s="77"/>
      <c r="M2" s="77"/>
    </row>
    <row r="3" s="1" customFormat="1" ht="21" customHeight="1" spans="1:13">
      <c r="A3" s="9" t="s">
        <v>82</v>
      </c>
      <c r="B3" s="9"/>
      <c r="C3" s="9"/>
      <c r="D3" s="9"/>
      <c r="E3" s="9"/>
      <c r="F3" s="9"/>
      <c r="G3" s="9"/>
      <c r="H3" s="9"/>
      <c r="I3" s="100"/>
      <c r="J3" s="9"/>
      <c r="K3" s="100"/>
      <c r="L3" s="9"/>
      <c r="M3" s="9"/>
    </row>
    <row r="4" s="3" customFormat="1" ht="31" customHeight="1" spans="1:13">
      <c r="A4" s="10" t="s">
        <v>2</v>
      </c>
      <c r="B4" s="10" t="s">
        <v>83</v>
      </c>
      <c r="C4" s="10" t="s">
        <v>84</v>
      </c>
      <c r="D4" s="10" t="s">
        <v>8</v>
      </c>
      <c r="E4" s="11" t="s">
        <v>85</v>
      </c>
      <c r="F4" s="11" t="s">
        <v>86</v>
      </c>
      <c r="G4" s="12" t="s">
        <v>87</v>
      </c>
      <c r="H4" s="12"/>
      <c r="I4" s="131"/>
      <c r="J4" s="12"/>
      <c r="K4" s="131"/>
      <c r="L4" s="12"/>
      <c r="M4" s="10" t="s">
        <v>7</v>
      </c>
    </row>
    <row r="5" s="3" customFormat="1" ht="31" customHeight="1" spans="1:13">
      <c r="A5" s="10"/>
      <c r="B5" s="10"/>
      <c r="C5" s="10"/>
      <c r="D5" s="10"/>
      <c r="E5" s="11"/>
      <c r="F5" s="11"/>
      <c r="G5" s="12" t="s">
        <v>88</v>
      </c>
      <c r="H5" s="13" t="s">
        <v>12</v>
      </c>
      <c r="I5" s="11" t="s">
        <v>13</v>
      </c>
      <c r="J5" s="11" t="s">
        <v>14</v>
      </c>
      <c r="K5" s="11" t="s">
        <v>13</v>
      </c>
      <c r="L5" s="11" t="s">
        <v>15</v>
      </c>
      <c r="M5" s="10"/>
    </row>
    <row r="6" s="5" customFormat="1" ht="38" customHeight="1" spans="1:13">
      <c r="A6" s="11">
        <f>A13+A16+A27+A31+A33</f>
        <v>22</v>
      </c>
      <c r="B6" s="10" t="s">
        <v>89</v>
      </c>
      <c r="C6" s="10"/>
      <c r="D6" s="11"/>
      <c r="E6" s="11">
        <f t="shared" ref="E6:J6" si="0">E7+E14+E17+E28+E32</f>
        <v>1415.833223</v>
      </c>
      <c r="F6" s="11">
        <f>F28</f>
        <v>198.5</v>
      </c>
      <c r="G6" s="11">
        <f t="shared" ref="G6:G18" si="1">H6+J6+L6</f>
        <v>1043.991167</v>
      </c>
      <c r="H6" s="11">
        <f t="shared" si="0"/>
        <v>611.194656</v>
      </c>
      <c r="I6" s="102" t="s">
        <v>17</v>
      </c>
      <c r="J6" s="11">
        <f t="shared" si="0"/>
        <v>359.646811</v>
      </c>
      <c r="K6" s="102" t="s">
        <v>17</v>
      </c>
      <c r="L6" s="11">
        <f>L7+L14+L17+L28+L32</f>
        <v>73.1497</v>
      </c>
      <c r="M6" s="11"/>
    </row>
    <row r="7" s="5" customFormat="1" ht="30" customHeight="1" spans="1:13">
      <c r="A7" s="14" t="s">
        <v>90</v>
      </c>
      <c r="B7" s="14"/>
      <c r="C7" s="14"/>
      <c r="D7" s="14" t="s">
        <v>88</v>
      </c>
      <c r="E7" s="14">
        <f>SUM(E8:E13)</f>
        <v>634</v>
      </c>
      <c r="F7" s="14"/>
      <c r="G7" s="14">
        <f t="shared" si="1"/>
        <v>634</v>
      </c>
      <c r="H7" s="14">
        <f>SUM(H8:H13)</f>
        <v>438</v>
      </c>
      <c r="I7" s="103" t="s">
        <v>17</v>
      </c>
      <c r="J7" s="14">
        <f>SUM(J8:J13)</f>
        <v>196</v>
      </c>
      <c r="K7" s="103" t="s">
        <v>17</v>
      </c>
      <c r="L7" s="14">
        <f>SUM(L8:L13)</f>
        <v>0</v>
      </c>
      <c r="M7" s="14"/>
    </row>
    <row r="8" s="4" customFormat="1" ht="30" customHeight="1" spans="1:13">
      <c r="A8" s="19">
        <v>1</v>
      </c>
      <c r="B8" s="19" t="s">
        <v>372</v>
      </c>
      <c r="C8" s="19" t="s">
        <v>373</v>
      </c>
      <c r="D8" s="19" t="s">
        <v>374</v>
      </c>
      <c r="E8" s="19">
        <v>120</v>
      </c>
      <c r="F8" s="19"/>
      <c r="G8" s="19">
        <f t="shared" si="1"/>
        <v>120</v>
      </c>
      <c r="H8" s="19">
        <v>120</v>
      </c>
      <c r="I8" s="16" t="s">
        <v>31</v>
      </c>
      <c r="J8" s="19">
        <v>0</v>
      </c>
      <c r="K8" s="16" t="s">
        <v>17</v>
      </c>
      <c r="L8" s="19">
        <v>0</v>
      </c>
      <c r="M8" s="19" t="s">
        <v>94</v>
      </c>
    </row>
    <row r="9" s="4" customFormat="1" ht="30" customHeight="1" spans="1:13">
      <c r="A9" s="19">
        <v>2</v>
      </c>
      <c r="B9" s="19" t="s">
        <v>375</v>
      </c>
      <c r="C9" s="19" t="s">
        <v>376</v>
      </c>
      <c r="D9" s="19" t="s">
        <v>374</v>
      </c>
      <c r="E9" s="19">
        <v>120</v>
      </c>
      <c r="F9" s="19"/>
      <c r="G9" s="19">
        <f t="shared" si="1"/>
        <v>120</v>
      </c>
      <c r="H9" s="19">
        <v>120</v>
      </c>
      <c r="I9" s="16" t="s">
        <v>31</v>
      </c>
      <c r="J9" s="19">
        <v>0</v>
      </c>
      <c r="K9" s="16" t="s">
        <v>17</v>
      </c>
      <c r="L9" s="19">
        <v>0</v>
      </c>
      <c r="M9" s="19" t="s">
        <v>94</v>
      </c>
    </row>
    <row r="10" s="4" customFormat="1" ht="30" customHeight="1" spans="1:13">
      <c r="A10" s="19">
        <v>3</v>
      </c>
      <c r="B10" s="19" t="s">
        <v>377</v>
      </c>
      <c r="C10" s="19" t="s">
        <v>378</v>
      </c>
      <c r="D10" s="19" t="s">
        <v>374</v>
      </c>
      <c r="E10" s="19">
        <v>120</v>
      </c>
      <c r="F10" s="19"/>
      <c r="G10" s="19">
        <f t="shared" si="1"/>
        <v>120</v>
      </c>
      <c r="H10" s="19">
        <v>44</v>
      </c>
      <c r="I10" s="16" t="s">
        <v>31</v>
      </c>
      <c r="J10" s="19">
        <v>76</v>
      </c>
      <c r="K10" s="104" t="s">
        <v>42</v>
      </c>
      <c r="L10" s="19">
        <v>0</v>
      </c>
      <c r="M10" s="19" t="s">
        <v>94</v>
      </c>
    </row>
    <row r="11" s="4" customFormat="1" ht="30" customHeight="1" spans="1:13">
      <c r="A11" s="19">
        <v>4</v>
      </c>
      <c r="B11" s="19" t="s">
        <v>379</v>
      </c>
      <c r="C11" s="19" t="s">
        <v>380</v>
      </c>
      <c r="D11" s="19" t="s">
        <v>374</v>
      </c>
      <c r="E11" s="19">
        <v>120</v>
      </c>
      <c r="F11" s="19"/>
      <c r="G11" s="19">
        <f t="shared" si="1"/>
        <v>120</v>
      </c>
      <c r="H11" s="19">
        <v>0</v>
      </c>
      <c r="I11" s="16" t="s">
        <v>17</v>
      </c>
      <c r="J11" s="19">
        <v>120</v>
      </c>
      <c r="K11" s="104" t="s">
        <v>42</v>
      </c>
      <c r="L11" s="19">
        <v>0</v>
      </c>
      <c r="M11" s="19" t="s">
        <v>94</v>
      </c>
    </row>
    <row r="12" s="4" customFormat="1" ht="30" customHeight="1" spans="1:13">
      <c r="A12" s="19">
        <v>5</v>
      </c>
      <c r="B12" s="19" t="s">
        <v>381</v>
      </c>
      <c r="C12" s="19" t="s">
        <v>382</v>
      </c>
      <c r="D12" s="19" t="s">
        <v>374</v>
      </c>
      <c r="E12" s="19">
        <v>77</v>
      </c>
      <c r="F12" s="19"/>
      <c r="G12" s="19">
        <f t="shared" si="1"/>
        <v>77</v>
      </c>
      <c r="H12" s="19">
        <v>77</v>
      </c>
      <c r="I12" s="16" t="s">
        <v>31</v>
      </c>
      <c r="J12" s="19">
        <v>0</v>
      </c>
      <c r="K12" s="16" t="s">
        <v>17</v>
      </c>
      <c r="L12" s="19">
        <v>0</v>
      </c>
      <c r="M12" s="19" t="s">
        <v>107</v>
      </c>
    </row>
    <row r="13" s="4" customFormat="1" ht="30" customHeight="1" spans="1:13">
      <c r="A13" s="19">
        <v>6</v>
      </c>
      <c r="B13" s="19" t="s">
        <v>383</v>
      </c>
      <c r="C13" s="19" t="s">
        <v>384</v>
      </c>
      <c r="D13" s="19" t="s">
        <v>374</v>
      </c>
      <c r="E13" s="19">
        <v>77</v>
      </c>
      <c r="F13" s="19"/>
      <c r="G13" s="19">
        <f t="shared" si="1"/>
        <v>77</v>
      </c>
      <c r="H13" s="19">
        <v>77</v>
      </c>
      <c r="I13" s="16" t="s">
        <v>31</v>
      </c>
      <c r="J13" s="19">
        <v>0</v>
      </c>
      <c r="K13" s="16" t="s">
        <v>17</v>
      </c>
      <c r="L13" s="19">
        <v>0</v>
      </c>
      <c r="M13" s="19" t="s">
        <v>107</v>
      </c>
    </row>
    <row r="14" s="5" customFormat="1" ht="30" customHeight="1" spans="1:13">
      <c r="A14" s="14">
        <f>A13+A16+A27+A31+A33</f>
        <v>22</v>
      </c>
      <c r="B14" s="14"/>
      <c r="C14" s="14"/>
      <c r="D14" s="14" t="s">
        <v>88</v>
      </c>
      <c r="E14" s="32">
        <f>E15+E16</f>
        <v>35.3</v>
      </c>
      <c r="F14" s="11"/>
      <c r="G14" s="13">
        <f t="shared" si="1"/>
        <v>35.3</v>
      </c>
      <c r="H14" s="13">
        <f>H15+H16</f>
        <v>35.3</v>
      </c>
      <c r="I14" s="132" t="s">
        <v>17</v>
      </c>
      <c r="J14" s="13">
        <f>J15+J16</f>
        <v>0</v>
      </c>
      <c r="K14" s="132" t="s">
        <v>17</v>
      </c>
      <c r="L14" s="13">
        <f>L15+L16</f>
        <v>0</v>
      </c>
      <c r="M14" s="14"/>
    </row>
    <row r="15" s="4" customFormat="1" ht="30" customHeight="1" spans="1:13">
      <c r="A15" s="19">
        <v>1</v>
      </c>
      <c r="B15" s="19" t="s">
        <v>385</v>
      </c>
      <c r="C15" s="19" t="s">
        <v>116</v>
      </c>
      <c r="D15" s="18" t="s">
        <v>117</v>
      </c>
      <c r="E15" s="19">
        <v>2.5</v>
      </c>
      <c r="F15" s="19"/>
      <c r="G15" s="19">
        <f t="shared" si="1"/>
        <v>2.5</v>
      </c>
      <c r="H15" s="19">
        <v>2.5</v>
      </c>
      <c r="I15" s="16" t="s">
        <v>31</v>
      </c>
      <c r="J15" s="19">
        <v>0</v>
      </c>
      <c r="K15" s="16" t="s">
        <v>17</v>
      </c>
      <c r="L15" s="19">
        <v>0</v>
      </c>
      <c r="M15" s="19" t="s">
        <v>94</v>
      </c>
    </row>
    <row r="16" s="4" customFormat="1" ht="30" customHeight="1" spans="1:13">
      <c r="A16" s="19">
        <v>2</v>
      </c>
      <c r="B16" s="19" t="s">
        <v>385</v>
      </c>
      <c r="C16" s="19" t="s">
        <v>118</v>
      </c>
      <c r="D16" s="19" t="s">
        <v>119</v>
      </c>
      <c r="E16" s="19">
        <v>32.8</v>
      </c>
      <c r="F16" s="19"/>
      <c r="G16" s="19">
        <f t="shared" si="1"/>
        <v>32.8</v>
      </c>
      <c r="H16" s="19">
        <v>32.8</v>
      </c>
      <c r="I16" s="16" t="s">
        <v>31</v>
      </c>
      <c r="J16" s="19">
        <v>0</v>
      </c>
      <c r="K16" s="16" t="s">
        <v>17</v>
      </c>
      <c r="L16" s="19">
        <v>0</v>
      </c>
      <c r="M16" s="19" t="s">
        <v>94</v>
      </c>
    </row>
    <row r="17" s="5" customFormat="1" ht="30" customHeight="1" spans="1:13">
      <c r="A17" s="14" t="s">
        <v>120</v>
      </c>
      <c r="B17" s="14"/>
      <c r="C17" s="14"/>
      <c r="D17" s="14" t="s">
        <v>88</v>
      </c>
      <c r="E17" s="14">
        <f>SUM(E18:E27)</f>
        <v>365.683553</v>
      </c>
      <c r="F17" s="14">
        <f>SUM(F18:F20)</f>
        <v>0</v>
      </c>
      <c r="G17" s="14">
        <f t="shared" si="1"/>
        <v>241.416965</v>
      </c>
      <c r="H17" s="14">
        <f>SUM(H18:H27)</f>
        <v>54.620454</v>
      </c>
      <c r="I17" s="103" t="s">
        <v>17</v>
      </c>
      <c r="J17" s="14">
        <f>SUM(J18:J27)</f>
        <v>163.646811</v>
      </c>
      <c r="K17" s="103" t="s">
        <v>17</v>
      </c>
      <c r="L17" s="14">
        <f>SUM(L18:L27)</f>
        <v>23.1497</v>
      </c>
      <c r="M17" s="14"/>
    </row>
    <row r="18" s="4" customFormat="1" ht="39" customHeight="1" spans="1:13">
      <c r="A18" s="123">
        <v>1</v>
      </c>
      <c r="B18" s="123" t="s">
        <v>372</v>
      </c>
      <c r="C18" s="124" t="s">
        <v>386</v>
      </c>
      <c r="D18" s="124" t="s">
        <v>387</v>
      </c>
      <c r="E18" s="125">
        <v>22.688729</v>
      </c>
      <c r="F18" s="19"/>
      <c r="G18" s="19">
        <f t="shared" si="1"/>
        <v>18.501345</v>
      </c>
      <c r="H18" s="19">
        <v>0.96235</v>
      </c>
      <c r="I18" s="16" t="s">
        <v>31</v>
      </c>
      <c r="J18" s="19">
        <v>17.538995</v>
      </c>
      <c r="K18" s="104" t="s">
        <v>42</v>
      </c>
      <c r="L18" s="19">
        <v>0</v>
      </c>
      <c r="M18" s="19" t="s">
        <v>94</v>
      </c>
    </row>
    <row r="19" s="4" customFormat="1" ht="40" customHeight="1" spans="1:13">
      <c r="A19" s="123">
        <v>2</v>
      </c>
      <c r="B19" s="123" t="s">
        <v>375</v>
      </c>
      <c r="C19" s="20" t="s">
        <v>388</v>
      </c>
      <c r="D19" s="20" t="s">
        <v>389</v>
      </c>
      <c r="E19" s="125">
        <v>41.940467</v>
      </c>
      <c r="F19" s="19"/>
      <c r="G19" s="19">
        <f t="shared" ref="G19:G32" si="2">H19+J19+L19</f>
        <v>25.152373</v>
      </c>
      <c r="H19" s="19">
        <v>12.152373</v>
      </c>
      <c r="I19" s="16" t="s">
        <v>31</v>
      </c>
      <c r="J19" s="19">
        <v>13</v>
      </c>
      <c r="K19" s="104" t="s">
        <v>42</v>
      </c>
      <c r="L19" s="19">
        <v>0</v>
      </c>
      <c r="M19" s="19" t="s">
        <v>94</v>
      </c>
    </row>
    <row r="20" ht="42.75" spans="1:13">
      <c r="A20" s="123">
        <v>3</v>
      </c>
      <c r="B20" s="123" t="s">
        <v>375</v>
      </c>
      <c r="C20" s="123" t="s">
        <v>390</v>
      </c>
      <c r="D20" s="20" t="s">
        <v>391</v>
      </c>
      <c r="E20" s="125">
        <v>20.379743</v>
      </c>
      <c r="F20" s="19"/>
      <c r="G20" s="19">
        <f t="shared" si="2"/>
        <v>12.203794</v>
      </c>
      <c r="H20" s="19">
        <v>6.203794</v>
      </c>
      <c r="I20" s="16" t="s">
        <v>31</v>
      </c>
      <c r="J20" s="19">
        <v>6</v>
      </c>
      <c r="K20" s="104" t="s">
        <v>42</v>
      </c>
      <c r="L20" s="19">
        <v>0</v>
      </c>
      <c r="M20" s="19" t="s">
        <v>94</v>
      </c>
    </row>
    <row r="21" s="1" customFormat="1" ht="42.75" spans="1:13">
      <c r="A21" s="123">
        <v>4</v>
      </c>
      <c r="B21" s="123" t="s">
        <v>375</v>
      </c>
      <c r="C21" s="123" t="s">
        <v>392</v>
      </c>
      <c r="D21" s="20" t="s">
        <v>393</v>
      </c>
      <c r="E21" s="125">
        <v>20.446742</v>
      </c>
      <c r="F21" s="19"/>
      <c r="G21" s="19">
        <f t="shared" si="2"/>
        <v>12.257394</v>
      </c>
      <c r="H21" s="19">
        <v>6.257394</v>
      </c>
      <c r="I21" s="16" t="s">
        <v>31</v>
      </c>
      <c r="J21" s="19">
        <v>6</v>
      </c>
      <c r="K21" s="104" t="s">
        <v>42</v>
      </c>
      <c r="L21" s="19">
        <v>0</v>
      </c>
      <c r="M21" s="19" t="s">
        <v>94</v>
      </c>
    </row>
    <row r="22" s="4" customFormat="1" ht="88" customHeight="1" spans="1:13">
      <c r="A22" s="123">
        <v>5</v>
      </c>
      <c r="B22" s="123" t="s">
        <v>394</v>
      </c>
      <c r="C22" s="126" t="s">
        <v>395</v>
      </c>
      <c r="D22" s="20" t="s">
        <v>396</v>
      </c>
      <c r="E22" s="125">
        <v>124.805464</v>
      </c>
      <c r="F22" s="19"/>
      <c r="G22" s="19">
        <f t="shared" si="2"/>
        <v>64.964135</v>
      </c>
      <c r="H22" s="19">
        <v>16.017234</v>
      </c>
      <c r="I22" s="16" t="s">
        <v>397</v>
      </c>
      <c r="J22" s="19">
        <v>39.517433</v>
      </c>
      <c r="K22" s="104" t="s">
        <v>398</v>
      </c>
      <c r="L22" s="128">
        <v>9.429468</v>
      </c>
      <c r="M22" s="19" t="s">
        <v>94</v>
      </c>
    </row>
    <row r="23" s="4" customFormat="1" ht="41" customHeight="1" spans="1:13">
      <c r="A23" s="123">
        <v>6</v>
      </c>
      <c r="B23" s="123" t="s">
        <v>394</v>
      </c>
      <c r="C23" s="126" t="s">
        <v>399</v>
      </c>
      <c r="D23" s="126" t="s">
        <v>400</v>
      </c>
      <c r="E23" s="125">
        <v>45.53773</v>
      </c>
      <c r="F23" s="19"/>
      <c r="G23" s="19">
        <f t="shared" si="2"/>
        <v>36.430184</v>
      </c>
      <c r="H23" s="19">
        <v>4.371929</v>
      </c>
      <c r="I23" s="16" t="s">
        <v>31</v>
      </c>
      <c r="J23" s="19">
        <v>32.058255</v>
      </c>
      <c r="K23" s="104" t="s">
        <v>42</v>
      </c>
      <c r="L23" s="19">
        <v>0</v>
      </c>
      <c r="M23" s="19" t="s">
        <v>94</v>
      </c>
    </row>
    <row r="24" s="4" customFormat="1" ht="47" customHeight="1" spans="1:13">
      <c r="A24" s="123">
        <v>7</v>
      </c>
      <c r="B24" s="127" t="s">
        <v>383</v>
      </c>
      <c r="C24" s="20" t="s">
        <v>401</v>
      </c>
      <c r="D24" s="20" t="s">
        <v>402</v>
      </c>
      <c r="E24" s="125">
        <v>18.200012</v>
      </c>
      <c r="F24" s="19"/>
      <c r="G24" s="19">
        <f t="shared" si="2"/>
        <v>14.560009</v>
      </c>
      <c r="H24" s="19">
        <v>4.560009</v>
      </c>
      <c r="I24" s="16" t="s">
        <v>31</v>
      </c>
      <c r="J24" s="19">
        <v>10</v>
      </c>
      <c r="K24" s="104" t="s">
        <v>42</v>
      </c>
      <c r="L24" s="19">
        <v>0</v>
      </c>
      <c r="M24" s="19" t="s">
        <v>107</v>
      </c>
    </row>
    <row r="25" s="4" customFormat="1" ht="64" customHeight="1" spans="1:13">
      <c r="A25" s="123">
        <v>8</v>
      </c>
      <c r="B25" s="127" t="s">
        <v>383</v>
      </c>
      <c r="C25" s="20" t="s">
        <v>403</v>
      </c>
      <c r="D25" s="20" t="s">
        <v>404</v>
      </c>
      <c r="E25" s="125">
        <v>36.488718</v>
      </c>
      <c r="F25" s="19"/>
      <c r="G25" s="19">
        <f t="shared" si="2"/>
        <v>29.190974</v>
      </c>
      <c r="H25" s="19">
        <v>4.095371</v>
      </c>
      <c r="I25" s="16" t="s">
        <v>31</v>
      </c>
      <c r="J25" s="19">
        <v>25.095603</v>
      </c>
      <c r="K25" s="104" t="s">
        <v>42</v>
      </c>
      <c r="L25" s="19">
        <v>0</v>
      </c>
      <c r="M25" s="19" t="s">
        <v>107</v>
      </c>
    </row>
    <row r="26" s="4" customFormat="1" ht="56" customHeight="1" spans="1:13">
      <c r="A26" s="123">
        <v>9</v>
      </c>
      <c r="B26" s="127" t="s">
        <v>383</v>
      </c>
      <c r="C26" s="20" t="s">
        <v>405</v>
      </c>
      <c r="D26" s="20" t="s">
        <v>406</v>
      </c>
      <c r="E26" s="125">
        <v>11.795657</v>
      </c>
      <c r="F26" s="19"/>
      <c r="G26" s="19">
        <f t="shared" si="2"/>
        <v>9.436525</v>
      </c>
      <c r="H26" s="19">
        <v>0</v>
      </c>
      <c r="I26" s="16" t="s">
        <v>17</v>
      </c>
      <c r="J26" s="19">
        <v>9.436525</v>
      </c>
      <c r="K26" s="104" t="s">
        <v>42</v>
      </c>
      <c r="L26" s="19">
        <v>0</v>
      </c>
      <c r="M26" s="19" t="s">
        <v>107</v>
      </c>
    </row>
    <row r="27" s="4" customFormat="1" ht="36" customHeight="1" spans="1:13">
      <c r="A27" s="123">
        <v>10</v>
      </c>
      <c r="B27" s="123" t="s">
        <v>381</v>
      </c>
      <c r="C27" s="124" t="s">
        <v>407</v>
      </c>
      <c r="D27" s="123" t="s">
        <v>408</v>
      </c>
      <c r="E27" s="125">
        <v>23.400291</v>
      </c>
      <c r="F27" s="19"/>
      <c r="G27" s="19">
        <f t="shared" si="2"/>
        <v>18.720232</v>
      </c>
      <c r="H27" s="19">
        <v>0</v>
      </c>
      <c r="I27" s="16" t="s">
        <v>17</v>
      </c>
      <c r="J27" s="19">
        <v>5</v>
      </c>
      <c r="K27" s="104" t="s">
        <v>42</v>
      </c>
      <c r="L27" s="19">
        <v>13.720232</v>
      </c>
      <c r="M27" s="19" t="s">
        <v>107</v>
      </c>
    </row>
    <row r="28" s="3" customFormat="1" ht="36" customHeight="1" spans="1:13">
      <c r="A28" s="11" t="s">
        <v>158</v>
      </c>
      <c r="B28" s="11"/>
      <c r="C28" s="11"/>
      <c r="D28" s="11" t="s">
        <v>11</v>
      </c>
      <c r="E28" s="14">
        <f>SUM(E29:E31)</f>
        <v>330.84967</v>
      </c>
      <c r="F28" s="14">
        <f>SUM(F29:F31)</f>
        <v>198.5</v>
      </c>
      <c r="G28" s="14">
        <f t="shared" si="2"/>
        <v>83.274202</v>
      </c>
      <c r="H28" s="14">
        <f>SUM(H29:H31)</f>
        <v>83.274202</v>
      </c>
      <c r="I28" s="16" t="s">
        <v>17</v>
      </c>
      <c r="J28" s="14">
        <f>SUM(J29:J31)</f>
        <v>0</v>
      </c>
      <c r="K28" s="16" t="s">
        <v>17</v>
      </c>
      <c r="L28" s="14">
        <f>SUM(L29:L31)</f>
        <v>0</v>
      </c>
      <c r="M28" s="32"/>
    </row>
    <row r="29" s="1" customFormat="1" ht="64" customHeight="1" spans="1:13">
      <c r="A29" s="27">
        <v>1</v>
      </c>
      <c r="B29" s="123" t="s">
        <v>375</v>
      </c>
      <c r="C29" s="27" t="s">
        <v>409</v>
      </c>
      <c r="D29" s="27" t="s">
        <v>410</v>
      </c>
      <c r="E29" s="125">
        <v>137.343051</v>
      </c>
      <c r="F29" s="28">
        <v>82.4</v>
      </c>
      <c r="G29" s="29">
        <f t="shared" si="2"/>
        <v>27.4</v>
      </c>
      <c r="H29" s="128">
        <v>27.4</v>
      </c>
      <c r="I29" s="16" t="s">
        <v>31</v>
      </c>
      <c r="J29" s="19">
        <v>0</v>
      </c>
      <c r="K29" s="16" t="s">
        <v>17</v>
      </c>
      <c r="L29" s="19">
        <v>0</v>
      </c>
      <c r="M29" s="20" t="s">
        <v>94</v>
      </c>
    </row>
    <row r="30" s="1" customFormat="1" ht="77" customHeight="1" spans="1:13">
      <c r="A30" s="27">
        <v>2</v>
      </c>
      <c r="B30" s="123" t="s">
        <v>375</v>
      </c>
      <c r="C30" s="27" t="s">
        <v>411</v>
      </c>
      <c r="D30" s="27" t="s">
        <v>412</v>
      </c>
      <c r="E30" s="125">
        <v>94.372417</v>
      </c>
      <c r="F30" s="28">
        <v>56.62</v>
      </c>
      <c r="G30" s="29">
        <f t="shared" si="2"/>
        <v>34.22</v>
      </c>
      <c r="H30" s="128">
        <v>34.22</v>
      </c>
      <c r="I30" s="16" t="s">
        <v>31</v>
      </c>
      <c r="J30" s="19">
        <v>0</v>
      </c>
      <c r="K30" s="16" t="s">
        <v>17</v>
      </c>
      <c r="L30" s="19">
        <v>0</v>
      </c>
      <c r="M30" s="20" t="s">
        <v>94</v>
      </c>
    </row>
    <row r="31" s="1" customFormat="1" ht="60" customHeight="1" spans="1:13">
      <c r="A31" s="27">
        <v>3</v>
      </c>
      <c r="B31" s="123" t="s">
        <v>375</v>
      </c>
      <c r="C31" s="27" t="s">
        <v>413</v>
      </c>
      <c r="D31" s="129" t="s">
        <v>414</v>
      </c>
      <c r="E31" s="125">
        <v>99.134202</v>
      </c>
      <c r="F31" s="28">
        <v>59.48</v>
      </c>
      <c r="G31" s="29">
        <f t="shared" si="2"/>
        <v>21.654202</v>
      </c>
      <c r="H31" s="128">
        <v>21.654202</v>
      </c>
      <c r="I31" s="16" t="s">
        <v>31</v>
      </c>
      <c r="J31" s="19">
        <v>0</v>
      </c>
      <c r="K31" s="16" t="s">
        <v>17</v>
      </c>
      <c r="L31" s="19">
        <v>0</v>
      </c>
      <c r="M31" s="20" t="s">
        <v>94</v>
      </c>
    </row>
    <row r="32" s="5" customFormat="1" ht="30" customHeight="1" spans="1:13">
      <c r="A32" s="14" t="s">
        <v>64</v>
      </c>
      <c r="B32" s="14"/>
      <c r="C32" s="14"/>
      <c r="D32" s="11" t="s">
        <v>11</v>
      </c>
      <c r="E32" s="14">
        <f>E33</f>
        <v>50</v>
      </c>
      <c r="F32" s="14"/>
      <c r="G32" s="14">
        <f t="shared" si="2"/>
        <v>50</v>
      </c>
      <c r="H32" s="14">
        <f>H33</f>
        <v>0</v>
      </c>
      <c r="I32" s="103" t="str">
        <f>I33</f>
        <v>-</v>
      </c>
      <c r="J32" s="14">
        <f>J33</f>
        <v>0</v>
      </c>
      <c r="K32" s="103" t="str">
        <f>K33</f>
        <v>-</v>
      </c>
      <c r="L32" s="14">
        <f>L33</f>
        <v>50</v>
      </c>
      <c r="M32" s="14"/>
    </row>
    <row r="33" s="4" customFormat="1" ht="38" customHeight="1" spans="1:13">
      <c r="A33" s="19">
        <v>1</v>
      </c>
      <c r="B33" s="30" t="s">
        <v>385</v>
      </c>
      <c r="C33" s="126" t="s">
        <v>274</v>
      </c>
      <c r="D33" s="19"/>
      <c r="E33" s="19">
        <v>50</v>
      </c>
      <c r="F33" s="19"/>
      <c r="G33" s="19">
        <v>50</v>
      </c>
      <c r="H33" s="19">
        <v>0</v>
      </c>
      <c r="I33" s="16" t="s">
        <v>17</v>
      </c>
      <c r="J33" s="19">
        <v>0</v>
      </c>
      <c r="K33" s="16" t="s">
        <v>17</v>
      </c>
      <c r="L33" s="19">
        <v>50</v>
      </c>
      <c r="M33" s="19"/>
    </row>
  </sheetData>
  <autoFilter ref="A1:M33">
    <extLst/>
  </autoFilter>
  <mergeCells count="17">
    <mergeCell ref="A1:B1"/>
    <mergeCell ref="A2:M2"/>
    <mergeCell ref="A3:M3"/>
    <mergeCell ref="G4:L4"/>
    <mergeCell ref="B6:C6"/>
    <mergeCell ref="A7:C7"/>
    <mergeCell ref="A14:C14"/>
    <mergeCell ref="A17:C17"/>
    <mergeCell ref="A28:C28"/>
    <mergeCell ref="A32:C32"/>
    <mergeCell ref="A4:A5"/>
    <mergeCell ref="B4:B5"/>
    <mergeCell ref="C4:C5"/>
    <mergeCell ref="D4:D5"/>
    <mergeCell ref="E4:E5"/>
    <mergeCell ref="F4:F5"/>
    <mergeCell ref="M4:M5"/>
  </mergeCells>
  <pageMargins left="0.314583333333333" right="0.236111111111111" top="0.472222222222222" bottom="0.708333333333333" header="0.5" footer="0.5"/>
  <pageSetup paperSize="9" scale="91" fitToHeight="0" orientation="landscape" horizontalDpi="600"/>
  <headerFooter/>
  <rowBreaks count="1" manualBreakCount="1">
    <brk id="1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H37"/>
  <sheetViews>
    <sheetView view="pageBreakPreview" zoomScale="90" zoomScaleNormal="70" zoomScaleSheetLayoutView="90" topLeftCell="A11" workbookViewId="0">
      <selection activeCell="E11" sqref="E11"/>
    </sheetView>
  </sheetViews>
  <sheetFormatPr defaultColWidth="9" defaultRowHeight="14.25"/>
  <cols>
    <col min="1" max="1" width="8.23333333333333" style="1" customWidth="1"/>
    <col min="2" max="2" width="8.2" style="1" customWidth="1"/>
    <col min="3" max="3" width="20.3333333333333" style="1" customWidth="1"/>
    <col min="4" max="4" width="28.825" style="1" customWidth="1"/>
    <col min="5" max="5" width="12.05" style="1" customWidth="1"/>
    <col min="6" max="6" width="11.5583333333333" style="1"/>
    <col min="7" max="7" width="12.8916666666667" style="1"/>
    <col min="8" max="8" width="11.6333333333333" style="1"/>
    <col min="9" max="9" width="14.5" style="1" customWidth="1"/>
    <col min="10" max="10" width="11.5" style="1"/>
    <col min="11" max="11" width="16.3333333333333" style="1" customWidth="1"/>
    <col min="12" max="12" width="7.7" style="1" customWidth="1"/>
    <col min="13" max="13" width="5.75833333333333" style="1" customWidth="1"/>
    <col min="14" max="16384" width="9" style="1"/>
  </cols>
  <sheetData>
    <row r="1" ht="26" customHeight="1" spans="1:1">
      <c r="A1" s="1" t="s">
        <v>415</v>
      </c>
    </row>
    <row r="2" s="117" customFormat="1" ht="27" customHeight="1" spans="1:13">
      <c r="A2" s="23" t="s">
        <v>416</v>
      </c>
      <c r="B2" s="23"/>
      <c r="C2" s="23"/>
      <c r="D2" s="23"/>
      <c r="E2" s="24"/>
      <c r="F2" s="24"/>
      <c r="G2" s="24"/>
      <c r="H2" s="24"/>
      <c r="I2" s="24"/>
      <c r="J2" s="24"/>
      <c r="K2" s="24"/>
      <c r="L2" s="24"/>
      <c r="M2" s="24"/>
    </row>
    <row r="3" s="1" customFormat="1" ht="21" customHeight="1" spans="1:13">
      <c r="A3" s="9" t="s">
        <v>82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="3" customFormat="1" ht="24" customHeight="1" spans="1:13">
      <c r="A4" s="10" t="s">
        <v>2</v>
      </c>
      <c r="B4" s="10" t="s">
        <v>83</v>
      </c>
      <c r="C4" s="10" t="s">
        <v>84</v>
      </c>
      <c r="D4" s="10" t="s">
        <v>8</v>
      </c>
      <c r="E4" s="102" t="s">
        <v>85</v>
      </c>
      <c r="F4" s="38" t="s">
        <v>86</v>
      </c>
      <c r="G4" s="39" t="s">
        <v>87</v>
      </c>
      <c r="H4" s="39"/>
      <c r="I4" s="39"/>
      <c r="J4" s="39"/>
      <c r="K4" s="39"/>
      <c r="L4" s="57"/>
      <c r="M4" s="10" t="s">
        <v>7</v>
      </c>
    </row>
    <row r="5" s="3" customFormat="1" ht="29" customHeight="1" spans="1:13">
      <c r="A5" s="10"/>
      <c r="B5" s="10"/>
      <c r="C5" s="10"/>
      <c r="D5" s="10"/>
      <c r="E5" s="102"/>
      <c r="F5" s="40"/>
      <c r="G5" s="41" t="s">
        <v>88</v>
      </c>
      <c r="H5" s="13" t="s">
        <v>12</v>
      </c>
      <c r="I5" s="11" t="s">
        <v>13</v>
      </c>
      <c r="J5" s="11" t="s">
        <v>14</v>
      </c>
      <c r="K5" s="11" t="s">
        <v>13</v>
      </c>
      <c r="L5" s="11" t="s">
        <v>15</v>
      </c>
      <c r="M5" s="10"/>
    </row>
    <row r="6" s="3" customFormat="1" ht="27" customHeight="1" spans="1:13">
      <c r="A6" s="111">
        <f>A15+A18+A25+A35+A37</f>
        <v>26</v>
      </c>
      <c r="B6" s="111" t="s">
        <v>89</v>
      </c>
      <c r="C6" s="118"/>
      <c r="D6" s="10"/>
      <c r="E6" s="10">
        <f t="shared" ref="E6:H6" si="0">E7+E16+E19+E26+E36</f>
        <v>1643.74</v>
      </c>
      <c r="F6" s="10">
        <f>F26</f>
        <v>215.3172</v>
      </c>
      <c r="G6" s="10">
        <f t="shared" si="0"/>
        <v>1263.0928</v>
      </c>
      <c r="H6" s="10">
        <f t="shared" si="0"/>
        <v>984.0828</v>
      </c>
      <c r="I6" s="10" t="s">
        <v>17</v>
      </c>
      <c r="J6" s="10">
        <f>J7+J16+J19+J26+J36</f>
        <v>193.5</v>
      </c>
      <c r="K6" s="10" t="s">
        <v>17</v>
      </c>
      <c r="L6" s="10">
        <f>L7+L16+L19+L26+L36</f>
        <v>85.51</v>
      </c>
      <c r="M6" s="10"/>
    </row>
    <row r="7" s="5" customFormat="1" ht="30" customHeight="1" spans="1:13">
      <c r="A7" s="44" t="s">
        <v>90</v>
      </c>
      <c r="B7" s="45"/>
      <c r="C7" s="46"/>
      <c r="D7" s="14" t="s">
        <v>88</v>
      </c>
      <c r="E7" s="14">
        <f>SUM(E8:E15)</f>
        <v>878</v>
      </c>
      <c r="F7" s="14"/>
      <c r="G7" s="14">
        <f>H7+J7+L7</f>
        <v>878</v>
      </c>
      <c r="H7" s="14">
        <f>SUM(H8:H15)</f>
        <v>878</v>
      </c>
      <c r="I7" s="14" t="s">
        <v>17</v>
      </c>
      <c r="J7" s="14">
        <f>SUM(J8:J15)</f>
        <v>0</v>
      </c>
      <c r="K7" s="14" t="s">
        <v>17</v>
      </c>
      <c r="L7" s="14">
        <f>SUM(L8:L15)</f>
        <v>0</v>
      </c>
      <c r="M7" s="14"/>
    </row>
    <row r="8" s="4" customFormat="1" ht="30" customHeight="1" spans="1:13">
      <c r="A8" s="18">
        <v>1</v>
      </c>
      <c r="B8" s="18" t="s">
        <v>417</v>
      </c>
      <c r="C8" s="18" t="s">
        <v>97</v>
      </c>
      <c r="D8" s="18" t="s">
        <v>97</v>
      </c>
      <c r="E8" s="18">
        <v>100</v>
      </c>
      <c r="F8" s="119"/>
      <c r="G8" s="19">
        <f>H8+J8+L8</f>
        <v>100</v>
      </c>
      <c r="H8" s="119">
        <v>100</v>
      </c>
      <c r="I8" s="19" t="s">
        <v>31</v>
      </c>
      <c r="J8" s="19">
        <v>0</v>
      </c>
      <c r="K8" s="19" t="s">
        <v>17</v>
      </c>
      <c r="L8" s="19">
        <v>0</v>
      </c>
      <c r="M8" s="19" t="s">
        <v>94</v>
      </c>
    </row>
    <row r="9" s="4" customFormat="1" ht="30" customHeight="1" spans="1:13">
      <c r="A9" s="18">
        <v>2</v>
      </c>
      <c r="B9" s="18" t="s">
        <v>418</v>
      </c>
      <c r="C9" s="18" t="s">
        <v>97</v>
      </c>
      <c r="D9" s="18" t="s">
        <v>97</v>
      </c>
      <c r="E9" s="18">
        <v>150</v>
      </c>
      <c r="F9" s="119"/>
      <c r="G9" s="19">
        <f t="shared" ref="G9:G27" si="1">H9+J9+L9</f>
        <v>150</v>
      </c>
      <c r="H9" s="119">
        <v>150</v>
      </c>
      <c r="I9" s="19" t="s">
        <v>31</v>
      </c>
      <c r="J9" s="19">
        <v>0</v>
      </c>
      <c r="K9" s="19" t="s">
        <v>17</v>
      </c>
      <c r="L9" s="19">
        <v>0</v>
      </c>
      <c r="M9" s="19" t="s">
        <v>94</v>
      </c>
    </row>
    <row r="10" s="4" customFormat="1" ht="30" customHeight="1" spans="1:13">
      <c r="A10" s="18">
        <v>3</v>
      </c>
      <c r="B10" s="18" t="s">
        <v>419</v>
      </c>
      <c r="C10" s="18" t="s">
        <v>97</v>
      </c>
      <c r="D10" s="18" t="s">
        <v>97</v>
      </c>
      <c r="E10" s="18">
        <v>150</v>
      </c>
      <c r="F10" s="119"/>
      <c r="G10" s="19">
        <f t="shared" si="1"/>
        <v>150</v>
      </c>
      <c r="H10" s="119">
        <v>150</v>
      </c>
      <c r="I10" s="19" t="s">
        <v>31</v>
      </c>
      <c r="J10" s="19">
        <v>0</v>
      </c>
      <c r="K10" s="19" t="s">
        <v>17</v>
      </c>
      <c r="L10" s="19">
        <v>0</v>
      </c>
      <c r="M10" s="19" t="s">
        <v>94</v>
      </c>
    </row>
    <row r="11" s="4" customFormat="1" ht="30" customHeight="1" spans="1:13">
      <c r="A11" s="18">
        <v>4</v>
      </c>
      <c r="B11" s="18" t="s">
        <v>420</v>
      </c>
      <c r="C11" s="18" t="s">
        <v>97</v>
      </c>
      <c r="D11" s="18" t="s">
        <v>97</v>
      </c>
      <c r="E11" s="18">
        <v>108</v>
      </c>
      <c r="F11" s="119"/>
      <c r="G11" s="19">
        <f t="shared" si="1"/>
        <v>108</v>
      </c>
      <c r="H11" s="19">
        <v>108</v>
      </c>
      <c r="I11" s="19" t="s">
        <v>31</v>
      </c>
      <c r="J11" s="19">
        <v>0</v>
      </c>
      <c r="K11" s="19" t="s">
        <v>17</v>
      </c>
      <c r="L11" s="19">
        <v>0</v>
      </c>
      <c r="M11" s="19" t="s">
        <v>94</v>
      </c>
    </row>
    <row r="12" s="4" customFormat="1" ht="30" customHeight="1" spans="1:13">
      <c r="A12" s="18">
        <v>5</v>
      </c>
      <c r="B12" s="18" t="s">
        <v>421</v>
      </c>
      <c r="C12" s="18" t="s">
        <v>422</v>
      </c>
      <c r="D12" s="18" t="s">
        <v>422</v>
      </c>
      <c r="E12" s="18">
        <v>100</v>
      </c>
      <c r="F12" s="119"/>
      <c r="G12" s="19">
        <f t="shared" si="1"/>
        <v>100</v>
      </c>
      <c r="H12" s="19">
        <v>100</v>
      </c>
      <c r="I12" s="19" t="s">
        <v>31</v>
      </c>
      <c r="J12" s="19">
        <v>0</v>
      </c>
      <c r="K12" s="19" t="s">
        <v>17</v>
      </c>
      <c r="L12" s="19">
        <v>0</v>
      </c>
      <c r="M12" s="19" t="s">
        <v>94</v>
      </c>
    </row>
    <row r="13" s="4" customFormat="1" ht="30" customHeight="1" spans="1:13">
      <c r="A13" s="18">
        <v>6</v>
      </c>
      <c r="B13" s="18" t="s">
        <v>423</v>
      </c>
      <c r="C13" s="18" t="s">
        <v>422</v>
      </c>
      <c r="D13" s="18" t="s">
        <v>422</v>
      </c>
      <c r="E13" s="18">
        <v>100</v>
      </c>
      <c r="F13" s="119"/>
      <c r="G13" s="19">
        <f t="shared" si="1"/>
        <v>100</v>
      </c>
      <c r="H13" s="119">
        <v>100</v>
      </c>
      <c r="I13" s="19" t="s">
        <v>31</v>
      </c>
      <c r="J13" s="19">
        <v>0</v>
      </c>
      <c r="K13" s="19" t="s">
        <v>17</v>
      </c>
      <c r="L13" s="19">
        <v>0</v>
      </c>
      <c r="M13" s="19" t="s">
        <v>107</v>
      </c>
    </row>
    <row r="14" s="4" customFormat="1" ht="30" customHeight="1" spans="1:13">
      <c r="A14" s="18">
        <v>7</v>
      </c>
      <c r="B14" s="18" t="s">
        <v>424</v>
      </c>
      <c r="C14" s="18" t="s">
        <v>425</v>
      </c>
      <c r="D14" s="18" t="s">
        <v>425</v>
      </c>
      <c r="E14" s="18">
        <v>100</v>
      </c>
      <c r="F14" s="119"/>
      <c r="G14" s="19">
        <f t="shared" si="1"/>
        <v>100</v>
      </c>
      <c r="H14" s="19">
        <v>100</v>
      </c>
      <c r="I14" s="19" t="s">
        <v>31</v>
      </c>
      <c r="J14" s="19">
        <v>0</v>
      </c>
      <c r="K14" s="19" t="s">
        <v>17</v>
      </c>
      <c r="L14" s="19">
        <v>0</v>
      </c>
      <c r="M14" s="19" t="s">
        <v>107</v>
      </c>
    </row>
    <row r="15" s="4" customFormat="1" ht="30" customHeight="1" spans="1:13">
      <c r="A15" s="18">
        <v>8</v>
      </c>
      <c r="B15" s="18" t="s">
        <v>426</v>
      </c>
      <c r="C15" s="18" t="s">
        <v>425</v>
      </c>
      <c r="D15" s="18" t="s">
        <v>425</v>
      </c>
      <c r="E15" s="18">
        <v>70</v>
      </c>
      <c r="F15" s="119"/>
      <c r="G15" s="19">
        <f t="shared" si="1"/>
        <v>70</v>
      </c>
      <c r="H15" s="19">
        <v>70</v>
      </c>
      <c r="I15" s="19" t="s">
        <v>31</v>
      </c>
      <c r="J15" s="19">
        <v>0</v>
      </c>
      <c r="K15" s="19" t="s">
        <v>17</v>
      </c>
      <c r="L15" s="19">
        <v>0</v>
      </c>
      <c r="M15" s="19" t="s">
        <v>107</v>
      </c>
    </row>
    <row r="16" s="5" customFormat="1" ht="30" customHeight="1" spans="1:16362">
      <c r="A16" s="44" t="s">
        <v>114</v>
      </c>
      <c r="B16" s="45"/>
      <c r="C16" s="46"/>
      <c r="D16" s="14" t="s">
        <v>88</v>
      </c>
      <c r="E16" s="32">
        <f>E17+E18</f>
        <v>23.95</v>
      </c>
      <c r="F16" s="38"/>
      <c r="G16" s="90">
        <f t="shared" si="1"/>
        <v>23.95</v>
      </c>
      <c r="H16" s="90">
        <f>H17+H18</f>
        <v>23.95</v>
      </c>
      <c r="I16" s="90" t="s">
        <v>17</v>
      </c>
      <c r="J16" s="90">
        <f>J17+J18</f>
        <v>0</v>
      </c>
      <c r="K16" s="90" t="s">
        <v>17</v>
      </c>
      <c r="L16" s="90">
        <f>L17+L18</f>
        <v>0</v>
      </c>
      <c r="M16" s="14"/>
      <c r="XEF16" s="3"/>
      <c r="XEG16" s="3"/>
      <c r="XEH16" s="3"/>
    </row>
    <row r="17" s="4" customFormat="1" ht="30" customHeight="1" spans="1:13">
      <c r="A17" s="19">
        <v>1</v>
      </c>
      <c r="B17" s="119" t="s">
        <v>427</v>
      </c>
      <c r="C17" s="19" t="s">
        <v>116</v>
      </c>
      <c r="D17" s="18" t="s">
        <v>117</v>
      </c>
      <c r="E17" s="119">
        <v>8.95</v>
      </c>
      <c r="F17" s="119"/>
      <c r="G17" s="120">
        <f t="shared" si="1"/>
        <v>8.95</v>
      </c>
      <c r="H17" s="119">
        <v>8.95</v>
      </c>
      <c r="I17" s="82" t="s">
        <v>31</v>
      </c>
      <c r="J17" s="19">
        <v>0</v>
      </c>
      <c r="K17" s="19" t="s">
        <v>17</v>
      </c>
      <c r="L17" s="19">
        <v>0</v>
      </c>
      <c r="M17" s="19" t="s">
        <v>94</v>
      </c>
    </row>
    <row r="18" s="4" customFormat="1" ht="30" customHeight="1" spans="1:13">
      <c r="A18" s="19">
        <v>2</v>
      </c>
      <c r="B18" s="119" t="s">
        <v>427</v>
      </c>
      <c r="C18" s="19" t="s">
        <v>118</v>
      </c>
      <c r="D18" s="19" t="s">
        <v>119</v>
      </c>
      <c r="E18" s="119">
        <v>15</v>
      </c>
      <c r="F18" s="119"/>
      <c r="G18" s="120">
        <f t="shared" si="1"/>
        <v>15</v>
      </c>
      <c r="H18" s="119">
        <v>15</v>
      </c>
      <c r="I18" s="82" t="s">
        <v>31</v>
      </c>
      <c r="J18" s="19">
        <v>0</v>
      </c>
      <c r="K18" s="19" t="s">
        <v>17</v>
      </c>
      <c r="L18" s="19">
        <v>0</v>
      </c>
      <c r="M18" s="19" t="s">
        <v>94</v>
      </c>
    </row>
    <row r="19" s="5" customFormat="1" ht="30" customHeight="1" spans="1:13">
      <c r="A19" s="44" t="s">
        <v>120</v>
      </c>
      <c r="B19" s="45"/>
      <c r="C19" s="46"/>
      <c r="D19" s="14" t="s">
        <v>88</v>
      </c>
      <c r="E19" s="14">
        <f>SUM(E20:E25)</f>
        <v>399.29</v>
      </c>
      <c r="F19" s="14"/>
      <c r="G19" s="121">
        <f t="shared" si="1"/>
        <v>239.6</v>
      </c>
      <c r="H19" s="14">
        <f>SUM(H20:H25)</f>
        <v>30.69</v>
      </c>
      <c r="I19" s="14" t="s">
        <v>17</v>
      </c>
      <c r="J19" s="14">
        <f>SUM(J20:J25)</f>
        <v>173.4</v>
      </c>
      <c r="K19" s="14" t="s">
        <v>17</v>
      </c>
      <c r="L19" s="14">
        <f>SUM(L20:L25)</f>
        <v>35.51</v>
      </c>
      <c r="M19" s="14"/>
    </row>
    <row r="20" s="5" customFormat="1" ht="30" customHeight="1" spans="1:13">
      <c r="A20" s="19">
        <v>1</v>
      </c>
      <c r="B20" s="18" t="s">
        <v>428</v>
      </c>
      <c r="C20" s="18" t="s">
        <v>429</v>
      </c>
      <c r="D20" s="122" t="s">
        <v>430</v>
      </c>
      <c r="E20" s="122">
        <v>46</v>
      </c>
      <c r="F20" s="14"/>
      <c r="G20" s="19">
        <f t="shared" si="1"/>
        <v>27.6</v>
      </c>
      <c r="H20" s="19">
        <v>7.6</v>
      </c>
      <c r="I20" s="82" t="s">
        <v>31</v>
      </c>
      <c r="J20" s="19">
        <v>20</v>
      </c>
      <c r="K20" s="76" t="s">
        <v>42</v>
      </c>
      <c r="L20" s="19">
        <v>0</v>
      </c>
      <c r="M20" s="19" t="s">
        <v>94</v>
      </c>
    </row>
    <row r="21" s="5" customFormat="1" ht="30" customHeight="1" spans="1:13">
      <c r="A21" s="19">
        <v>2</v>
      </c>
      <c r="B21" s="18" t="s">
        <v>428</v>
      </c>
      <c r="C21" s="18" t="s">
        <v>431</v>
      </c>
      <c r="D21" s="122" t="s">
        <v>432</v>
      </c>
      <c r="E21" s="122">
        <v>192.79</v>
      </c>
      <c r="F21" s="14"/>
      <c r="G21" s="19">
        <f t="shared" si="1"/>
        <v>115.7</v>
      </c>
      <c r="H21" s="19">
        <v>1.3</v>
      </c>
      <c r="I21" s="82" t="s">
        <v>31</v>
      </c>
      <c r="J21" s="19">
        <v>114.4</v>
      </c>
      <c r="K21" s="76" t="s">
        <v>42</v>
      </c>
      <c r="L21" s="19">
        <v>0</v>
      </c>
      <c r="M21" s="19" t="s">
        <v>94</v>
      </c>
    </row>
    <row r="22" s="5" customFormat="1" ht="30" customHeight="1" spans="1:13">
      <c r="A22" s="19">
        <v>3</v>
      </c>
      <c r="B22" s="18" t="s">
        <v>428</v>
      </c>
      <c r="C22" s="18" t="s">
        <v>433</v>
      </c>
      <c r="D22" s="122" t="s">
        <v>434</v>
      </c>
      <c r="E22" s="122">
        <v>60.5</v>
      </c>
      <c r="F22" s="14"/>
      <c r="G22" s="19">
        <f t="shared" si="1"/>
        <v>36.3</v>
      </c>
      <c r="H22" s="19">
        <v>16.3</v>
      </c>
      <c r="I22" s="82" t="s">
        <v>31</v>
      </c>
      <c r="J22" s="19">
        <v>20</v>
      </c>
      <c r="K22" s="76" t="s">
        <v>42</v>
      </c>
      <c r="L22" s="19">
        <v>0</v>
      </c>
      <c r="M22" s="19" t="s">
        <v>94</v>
      </c>
    </row>
    <row r="23" s="5" customFormat="1" ht="30" customHeight="1" spans="1:13">
      <c r="A23" s="19">
        <v>4</v>
      </c>
      <c r="B23" s="95" t="s">
        <v>435</v>
      </c>
      <c r="C23" s="18" t="s">
        <v>436</v>
      </c>
      <c r="D23" s="18" t="s">
        <v>437</v>
      </c>
      <c r="E23" s="18">
        <v>15</v>
      </c>
      <c r="F23" s="14"/>
      <c r="G23" s="19">
        <f t="shared" si="1"/>
        <v>9</v>
      </c>
      <c r="H23" s="19">
        <v>5.49</v>
      </c>
      <c r="I23" s="82" t="s">
        <v>31</v>
      </c>
      <c r="J23" s="19">
        <v>3.51</v>
      </c>
      <c r="K23" s="76" t="s">
        <v>42</v>
      </c>
      <c r="L23" s="19">
        <v>0</v>
      </c>
      <c r="M23" s="19" t="s">
        <v>94</v>
      </c>
    </row>
    <row r="24" s="5" customFormat="1" ht="30" customHeight="1" spans="1:13">
      <c r="A24" s="19">
        <v>5</v>
      </c>
      <c r="B24" s="95" t="s">
        <v>435</v>
      </c>
      <c r="C24" s="18" t="s">
        <v>438</v>
      </c>
      <c r="D24" s="18" t="s">
        <v>439</v>
      </c>
      <c r="E24" s="18">
        <v>22</v>
      </c>
      <c r="F24" s="14"/>
      <c r="G24" s="19">
        <f t="shared" si="1"/>
        <v>13.2</v>
      </c>
      <c r="H24" s="19">
        <v>0</v>
      </c>
      <c r="I24" s="19" t="s">
        <v>17</v>
      </c>
      <c r="J24" s="19">
        <v>13.2</v>
      </c>
      <c r="K24" s="76" t="s">
        <v>42</v>
      </c>
      <c r="L24" s="19">
        <v>0</v>
      </c>
      <c r="M24" s="19" t="s">
        <v>94</v>
      </c>
    </row>
    <row r="25" s="5" customFormat="1" ht="30" customHeight="1" spans="1:13">
      <c r="A25" s="19">
        <v>6</v>
      </c>
      <c r="B25" s="95" t="s">
        <v>435</v>
      </c>
      <c r="C25" s="18" t="s">
        <v>440</v>
      </c>
      <c r="D25" s="18" t="s">
        <v>441</v>
      </c>
      <c r="E25" s="18">
        <v>63</v>
      </c>
      <c r="F25" s="14"/>
      <c r="G25" s="19">
        <f t="shared" si="1"/>
        <v>37.8</v>
      </c>
      <c r="H25" s="19">
        <v>0</v>
      </c>
      <c r="I25" s="19" t="s">
        <v>17</v>
      </c>
      <c r="J25" s="19">
        <v>2.29</v>
      </c>
      <c r="K25" s="76" t="s">
        <v>42</v>
      </c>
      <c r="L25" s="19">
        <v>35.51</v>
      </c>
      <c r="M25" s="19" t="s">
        <v>94</v>
      </c>
    </row>
    <row r="26" s="3" customFormat="1" ht="36" customHeight="1" spans="1:13">
      <c r="A26" s="11" t="s">
        <v>158</v>
      </c>
      <c r="B26" s="38"/>
      <c r="C26" s="11"/>
      <c r="D26" s="11" t="s">
        <v>88</v>
      </c>
      <c r="E26" s="14">
        <f>SUM(E27:E35)</f>
        <v>292.5</v>
      </c>
      <c r="F26" s="14">
        <f>SUM(F27:F35)</f>
        <v>215.3172</v>
      </c>
      <c r="G26" s="14">
        <f t="shared" si="1"/>
        <v>71.5428</v>
      </c>
      <c r="H26" s="14">
        <f>SUM(H27:H35)</f>
        <v>51.4428</v>
      </c>
      <c r="I26" s="19" t="s">
        <v>17</v>
      </c>
      <c r="J26" s="14">
        <f>SUM(J27:J35)</f>
        <v>20.1</v>
      </c>
      <c r="K26" s="19" t="s">
        <v>17</v>
      </c>
      <c r="L26" s="14">
        <f>SUM(L27:L35)</f>
        <v>0</v>
      </c>
      <c r="M26" s="32"/>
    </row>
    <row r="27" s="1" customFormat="1" ht="36" customHeight="1" spans="1:13">
      <c r="A27" s="93">
        <v>1</v>
      </c>
      <c r="B27" s="82" t="s">
        <v>442</v>
      </c>
      <c r="C27" s="19" t="s">
        <v>443</v>
      </c>
      <c r="D27" s="19" t="s">
        <v>444</v>
      </c>
      <c r="E27" s="64">
        <v>80</v>
      </c>
      <c r="F27" s="28">
        <v>44.9172</v>
      </c>
      <c r="G27" s="29">
        <f t="shared" si="1"/>
        <v>32.6828</v>
      </c>
      <c r="H27" s="29">
        <v>32.6828</v>
      </c>
      <c r="I27" s="82" t="s">
        <v>31</v>
      </c>
      <c r="J27" s="19">
        <v>0</v>
      </c>
      <c r="K27" s="19" t="s">
        <v>17</v>
      </c>
      <c r="L27" s="19">
        <v>0</v>
      </c>
      <c r="M27" s="20" t="s">
        <v>94</v>
      </c>
    </row>
    <row r="28" s="1" customFormat="1" ht="36" customHeight="1" spans="1:13">
      <c r="A28" s="93">
        <v>2</v>
      </c>
      <c r="B28" s="82" t="s">
        <v>442</v>
      </c>
      <c r="C28" s="16" t="s">
        <v>445</v>
      </c>
      <c r="D28" s="19" t="s">
        <v>446</v>
      </c>
      <c r="E28" s="19">
        <v>40</v>
      </c>
      <c r="F28" s="19">
        <v>32</v>
      </c>
      <c r="G28" s="29">
        <f t="shared" ref="G28:G35" si="2">H28+J28+L28</f>
        <v>6.8</v>
      </c>
      <c r="H28" s="29">
        <v>6.8</v>
      </c>
      <c r="I28" s="82" t="s">
        <v>31</v>
      </c>
      <c r="J28" s="19">
        <v>0</v>
      </c>
      <c r="K28" s="19" t="s">
        <v>17</v>
      </c>
      <c r="L28" s="19">
        <v>0</v>
      </c>
      <c r="M28" s="19" t="s">
        <v>94</v>
      </c>
    </row>
    <row r="29" s="1" customFormat="1" ht="36" customHeight="1" spans="1:13">
      <c r="A29" s="93">
        <v>3</v>
      </c>
      <c r="B29" s="82" t="s">
        <v>442</v>
      </c>
      <c r="C29" s="16" t="s">
        <v>447</v>
      </c>
      <c r="D29" s="19" t="s">
        <v>448</v>
      </c>
      <c r="E29" s="19">
        <v>20</v>
      </c>
      <c r="F29" s="19">
        <v>16</v>
      </c>
      <c r="G29" s="29">
        <f t="shared" si="2"/>
        <v>3.4</v>
      </c>
      <c r="H29" s="29">
        <v>3.4</v>
      </c>
      <c r="I29" s="82" t="s">
        <v>31</v>
      </c>
      <c r="J29" s="19">
        <v>0</v>
      </c>
      <c r="K29" s="19" t="s">
        <v>17</v>
      </c>
      <c r="L29" s="19">
        <v>0</v>
      </c>
      <c r="M29" s="19" t="s">
        <v>94</v>
      </c>
    </row>
    <row r="30" s="1" customFormat="1" ht="36" customHeight="1" spans="1:13">
      <c r="A30" s="93">
        <v>4</v>
      </c>
      <c r="B30" s="18" t="s">
        <v>435</v>
      </c>
      <c r="C30" s="16" t="s">
        <v>449</v>
      </c>
      <c r="D30" s="19" t="s">
        <v>450</v>
      </c>
      <c r="E30" s="19">
        <v>48</v>
      </c>
      <c r="F30" s="19">
        <v>38</v>
      </c>
      <c r="G30" s="29">
        <f t="shared" si="2"/>
        <v>8.56</v>
      </c>
      <c r="H30" s="29">
        <v>8.56</v>
      </c>
      <c r="I30" s="82" t="s">
        <v>31</v>
      </c>
      <c r="J30" s="19">
        <v>0</v>
      </c>
      <c r="K30" s="19" t="s">
        <v>17</v>
      </c>
      <c r="L30" s="19">
        <v>0</v>
      </c>
      <c r="M30" s="19" t="s">
        <v>94</v>
      </c>
    </row>
    <row r="31" s="1" customFormat="1" ht="36" customHeight="1" spans="1:13">
      <c r="A31" s="93">
        <v>5</v>
      </c>
      <c r="B31" s="19" t="s">
        <v>451</v>
      </c>
      <c r="C31" s="16" t="s">
        <v>452</v>
      </c>
      <c r="D31" s="19" t="s">
        <v>453</v>
      </c>
      <c r="E31" s="64">
        <v>9.1</v>
      </c>
      <c r="F31" s="28">
        <v>7.7</v>
      </c>
      <c r="G31" s="29">
        <f t="shared" si="2"/>
        <v>1.4</v>
      </c>
      <c r="H31" s="19">
        <v>0</v>
      </c>
      <c r="I31" s="19" t="s">
        <v>17</v>
      </c>
      <c r="J31" s="19">
        <v>1.4</v>
      </c>
      <c r="K31" s="76" t="s">
        <v>42</v>
      </c>
      <c r="L31" s="19">
        <v>0</v>
      </c>
      <c r="M31" s="20" t="s">
        <v>107</v>
      </c>
    </row>
    <row r="32" s="1" customFormat="1" ht="36" customHeight="1" spans="1:13">
      <c r="A32" s="93">
        <v>6</v>
      </c>
      <c r="B32" s="19" t="s">
        <v>451</v>
      </c>
      <c r="C32" s="16" t="s">
        <v>454</v>
      </c>
      <c r="D32" s="19" t="s">
        <v>455</v>
      </c>
      <c r="E32" s="64">
        <v>8.4</v>
      </c>
      <c r="F32" s="28">
        <v>7.1</v>
      </c>
      <c r="G32" s="29">
        <f t="shared" si="2"/>
        <v>1.3</v>
      </c>
      <c r="H32" s="19">
        <v>0</v>
      </c>
      <c r="I32" s="19" t="s">
        <v>17</v>
      </c>
      <c r="J32" s="19">
        <v>1.3</v>
      </c>
      <c r="K32" s="76" t="s">
        <v>42</v>
      </c>
      <c r="L32" s="19">
        <v>0</v>
      </c>
      <c r="M32" s="20" t="s">
        <v>107</v>
      </c>
    </row>
    <row r="33" s="1" customFormat="1" ht="36" customHeight="1" spans="1:13">
      <c r="A33" s="93">
        <v>7</v>
      </c>
      <c r="B33" s="19" t="s">
        <v>451</v>
      </c>
      <c r="C33" s="19" t="s">
        <v>456</v>
      </c>
      <c r="D33" s="19" t="s">
        <v>457</v>
      </c>
      <c r="E33" s="64">
        <v>24</v>
      </c>
      <c r="F33" s="28">
        <v>19.2</v>
      </c>
      <c r="G33" s="29">
        <f t="shared" si="2"/>
        <v>4.8</v>
      </c>
      <c r="H33" s="19">
        <v>0</v>
      </c>
      <c r="I33" s="19" t="s">
        <v>17</v>
      </c>
      <c r="J33" s="19">
        <v>4.8</v>
      </c>
      <c r="K33" s="76" t="s">
        <v>42</v>
      </c>
      <c r="L33" s="19">
        <v>0</v>
      </c>
      <c r="M33" s="20" t="s">
        <v>107</v>
      </c>
    </row>
    <row r="34" s="1" customFormat="1" ht="36" customHeight="1" spans="1:13">
      <c r="A34" s="93">
        <v>8</v>
      </c>
      <c r="B34" s="19" t="s">
        <v>451</v>
      </c>
      <c r="C34" s="19" t="s">
        <v>458</v>
      </c>
      <c r="D34" s="19" t="s">
        <v>446</v>
      </c>
      <c r="E34" s="64">
        <v>28</v>
      </c>
      <c r="F34" s="28">
        <v>22.4</v>
      </c>
      <c r="G34" s="29">
        <f t="shared" si="2"/>
        <v>5.6</v>
      </c>
      <c r="H34" s="19">
        <v>0</v>
      </c>
      <c r="I34" s="19" t="s">
        <v>17</v>
      </c>
      <c r="J34" s="19">
        <v>5.6</v>
      </c>
      <c r="K34" s="76" t="s">
        <v>42</v>
      </c>
      <c r="L34" s="19">
        <v>0</v>
      </c>
      <c r="M34" s="20" t="s">
        <v>107</v>
      </c>
    </row>
    <row r="35" s="1" customFormat="1" ht="36" customHeight="1" spans="1:13">
      <c r="A35" s="93">
        <v>9</v>
      </c>
      <c r="B35" s="19" t="s">
        <v>451</v>
      </c>
      <c r="C35" s="19" t="s">
        <v>459</v>
      </c>
      <c r="D35" s="19" t="s">
        <v>460</v>
      </c>
      <c r="E35" s="64">
        <v>35</v>
      </c>
      <c r="F35" s="28">
        <v>28</v>
      </c>
      <c r="G35" s="29">
        <f t="shared" si="2"/>
        <v>7</v>
      </c>
      <c r="H35" s="19">
        <v>0</v>
      </c>
      <c r="I35" s="19" t="s">
        <v>17</v>
      </c>
      <c r="J35" s="19">
        <v>7</v>
      </c>
      <c r="K35" s="76" t="s">
        <v>42</v>
      </c>
      <c r="L35" s="19">
        <v>0</v>
      </c>
      <c r="M35" s="20" t="s">
        <v>107</v>
      </c>
    </row>
    <row r="36" s="5" customFormat="1" ht="30" customHeight="1" spans="1:13">
      <c r="A36" s="14" t="s">
        <v>64</v>
      </c>
      <c r="B36" s="14"/>
      <c r="C36" s="14"/>
      <c r="D36" s="14" t="s">
        <v>88</v>
      </c>
      <c r="E36" s="14">
        <f>E37</f>
        <v>50</v>
      </c>
      <c r="F36" s="14"/>
      <c r="G36" s="14">
        <f>G37</f>
        <v>50</v>
      </c>
      <c r="H36" s="14">
        <f>H37</f>
        <v>0</v>
      </c>
      <c r="I36" s="19" t="s">
        <v>17</v>
      </c>
      <c r="J36" s="14">
        <f>J37</f>
        <v>0</v>
      </c>
      <c r="K36" s="19" t="s">
        <v>17</v>
      </c>
      <c r="L36" s="14">
        <f>L37</f>
        <v>50</v>
      </c>
      <c r="M36" s="14"/>
    </row>
    <row r="37" s="4" customFormat="1" ht="45" customHeight="1" spans="1:16361">
      <c r="A37" s="19">
        <v>1</v>
      </c>
      <c r="B37" s="30" t="s">
        <v>427</v>
      </c>
      <c r="C37" s="20" t="s">
        <v>274</v>
      </c>
      <c r="D37" s="19" t="s">
        <v>17</v>
      </c>
      <c r="E37" s="19">
        <v>50</v>
      </c>
      <c r="F37" s="19"/>
      <c r="G37" s="19">
        <v>50</v>
      </c>
      <c r="H37" s="19">
        <v>0</v>
      </c>
      <c r="I37" s="19" t="s">
        <v>17</v>
      </c>
      <c r="J37" s="19">
        <v>0</v>
      </c>
      <c r="K37" s="19" t="s">
        <v>17</v>
      </c>
      <c r="L37" s="19">
        <v>50</v>
      </c>
      <c r="M37" s="19"/>
      <c r="XEF37" s="1"/>
      <c r="XEG37" s="1"/>
    </row>
  </sheetData>
  <autoFilter ref="A1:XEH37">
    <extLst/>
  </autoFilter>
  <mergeCells count="17">
    <mergeCell ref="A1:B1"/>
    <mergeCell ref="A2:M2"/>
    <mergeCell ref="A3:M3"/>
    <mergeCell ref="G4:L4"/>
    <mergeCell ref="B6:C6"/>
    <mergeCell ref="A7:C7"/>
    <mergeCell ref="A16:C16"/>
    <mergeCell ref="A19:C19"/>
    <mergeCell ref="A26:C26"/>
    <mergeCell ref="A36:C36"/>
    <mergeCell ref="A4:A5"/>
    <mergeCell ref="B4:B5"/>
    <mergeCell ref="C4:C5"/>
    <mergeCell ref="D4:D5"/>
    <mergeCell ref="E4:E5"/>
    <mergeCell ref="F4:F5"/>
    <mergeCell ref="M4:M5"/>
  </mergeCells>
  <pageMargins left="0.236111111111111" right="0.0784722222222222" top="0.629861111111111" bottom="0.393055555555556" header="0.5" footer="0.432638888888889"/>
  <pageSetup paperSize="9" scale="85" fitToWidth="0" orientation="landscape" horizontalDpi="600"/>
  <headerFooter/>
  <rowBreaks count="1" manualBreakCount="1">
    <brk id="2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CI56"/>
  <sheetViews>
    <sheetView view="pageBreakPreview" zoomScale="85" zoomScaleNormal="70" zoomScaleSheetLayoutView="85" topLeftCell="A45" workbookViewId="0">
      <selection activeCell="D53" sqref="D53"/>
    </sheetView>
  </sheetViews>
  <sheetFormatPr defaultColWidth="9" defaultRowHeight="14.25"/>
  <cols>
    <col min="1" max="1" width="5.15" style="1" customWidth="1"/>
    <col min="2" max="2" width="8.63333333333333" style="1" customWidth="1"/>
    <col min="3" max="3" width="23.1416666666667" style="1" customWidth="1"/>
    <col min="4" max="4" width="21.175" style="1" customWidth="1"/>
    <col min="5" max="5" width="13.25" style="1" customWidth="1"/>
    <col min="6" max="6" width="9.3" style="1" customWidth="1"/>
    <col min="7" max="7" width="16.7666666666667" style="4" customWidth="1"/>
    <col min="8" max="8" width="15.6666666666667" style="1"/>
    <col min="9" max="9" width="11.9" style="106" customWidth="1"/>
    <col min="10" max="10" width="15.8833333333333" style="1" customWidth="1"/>
    <col min="11" max="11" width="12.1583333333333" style="106" customWidth="1"/>
    <col min="12" max="12" width="8.96666666666667" style="1" customWidth="1"/>
    <col min="13" max="13" width="11.6083333333333" style="1" customWidth="1"/>
    <col min="14" max="16317" width="4.7" style="1"/>
    <col min="16318" max="16384" width="9" style="1"/>
  </cols>
  <sheetData>
    <row r="1" ht="19" customHeight="1" spans="1:1">
      <c r="A1" s="1" t="s">
        <v>461</v>
      </c>
    </row>
    <row r="2" s="33" customFormat="1" ht="38" customHeight="1" spans="1:13">
      <c r="A2" s="107" t="s">
        <v>462</v>
      </c>
      <c r="B2" s="107"/>
      <c r="C2" s="107"/>
      <c r="D2" s="107"/>
      <c r="E2" s="108"/>
      <c r="F2" s="108"/>
      <c r="G2" s="108"/>
      <c r="H2" s="108"/>
      <c r="I2" s="113"/>
      <c r="J2" s="108"/>
      <c r="K2" s="113"/>
      <c r="L2" s="108"/>
      <c r="M2" s="108"/>
    </row>
    <row r="3" s="1" customFormat="1" ht="31" customHeight="1" spans="1:13">
      <c r="A3" s="9" t="s">
        <v>82</v>
      </c>
      <c r="B3" s="9"/>
      <c r="C3" s="9"/>
      <c r="D3" s="9"/>
      <c r="E3" s="9"/>
      <c r="F3" s="9"/>
      <c r="G3" s="9"/>
      <c r="H3" s="9"/>
      <c r="I3" s="100"/>
      <c r="J3" s="9"/>
      <c r="K3" s="100"/>
      <c r="L3" s="9"/>
      <c r="M3" s="9"/>
    </row>
    <row r="4" s="3" customFormat="1" ht="24" customHeight="1" spans="1:13">
      <c r="A4" s="10" t="s">
        <v>2</v>
      </c>
      <c r="B4" s="10" t="s">
        <v>83</v>
      </c>
      <c r="C4" s="10" t="s">
        <v>84</v>
      </c>
      <c r="D4" s="10" t="s">
        <v>8</v>
      </c>
      <c r="E4" s="11" t="s">
        <v>85</v>
      </c>
      <c r="F4" s="38" t="s">
        <v>86</v>
      </c>
      <c r="G4" s="39" t="s">
        <v>87</v>
      </c>
      <c r="H4" s="39"/>
      <c r="I4" s="101"/>
      <c r="J4" s="39"/>
      <c r="K4" s="101"/>
      <c r="L4" s="57"/>
      <c r="M4" s="10" t="s">
        <v>7</v>
      </c>
    </row>
    <row r="5" s="3" customFormat="1" ht="36" customHeight="1" spans="1:13">
      <c r="A5" s="109"/>
      <c r="B5" s="109"/>
      <c r="C5" s="109"/>
      <c r="D5" s="109"/>
      <c r="E5" s="38"/>
      <c r="F5" s="110"/>
      <c r="G5" s="57" t="s">
        <v>88</v>
      </c>
      <c r="H5" s="90" t="s">
        <v>12</v>
      </c>
      <c r="I5" s="114" t="s">
        <v>13</v>
      </c>
      <c r="J5" s="38" t="s">
        <v>14</v>
      </c>
      <c r="K5" s="114" t="s">
        <v>13</v>
      </c>
      <c r="L5" s="38" t="s">
        <v>15</v>
      </c>
      <c r="M5" s="109"/>
    </row>
    <row r="6" s="1" customFormat="1" ht="26" customHeight="1" spans="1:13">
      <c r="A6" s="111">
        <f>A21+A24+A46+A54+A56</f>
        <v>45</v>
      </c>
      <c r="B6" s="10" t="s">
        <v>463</v>
      </c>
      <c r="C6" s="10"/>
      <c r="D6" s="10"/>
      <c r="E6" s="10">
        <f>E7+E22+E25+E47+E55</f>
        <v>2657.073317</v>
      </c>
      <c r="F6" s="10">
        <f>F47</f>
        <v>230.62</v>
      </c>
      <c r="G6" s="10">
        <f t="shared" ref="E6:J6" si="0">G7+G22+G25+G47+G55</f>
        <v>2095.225286</v>
      </c>
      <c r="H6" s="10">
        <f t="shared" si="0"/>
        <v>924.035286</v>
      </c>
      <c r="I6" s="115" t="s">
        <v>17</v>
      </c>
      <c r="J6" s="10">
        <f t="shared" si="0"/>
        <v>951.9</v>
      </c>
      <c r="K6" s="115" t="s">
        <v>17</v>
      </c>
      <c r="L6" s="10">
        <f>L7+L22+L25+L47+L55</f>
        <v>219.29</v>
      </c>
      <c r="M6" s="10"/>
    </row>
    <row r="7" s="5" customFormat="1" ht="24" customHeight="1" spans="1:13">
      <c r="A7" s="42" t="s">
        <v>90</v>
      </c>
      <c r="B7" s="112"/>
      <c r="C7" s="43"/>
      <c r="D7" s="11" t="s">
        <v>88</v>
      </c>
      <c r="E7" s="14">
        <f>SUM(E8:E21)</f>
        <v>1344</v>
      </c>
      <c r="F7" s="11"/>
      <c r="G7" s="11">
        <f>H7+J7+L7</f>
        <v>1344</v>
      </c>
      <c r="H7" s="14">
        <f>SUM(H8:H21)</f>
        <v>725</v>
      </c>
      <c r="I7" s="102"/>
      <c r="J7" s="14">
        <f>SUM(J8:J21)</f>
        <v>619</v>
      </c>
      <c r="K7" s="102"/>
      <c r="L7" s="14">
        <f>SUM(L8:L21)</f>
        <v>0</v>
      </c>
      <c r="M7" s="11"/>
    </row>
    <row r="8" s="4" customFormat="1" ht="30" customHeight="1" spans="1:13">
      <c r="A8" s="19">
        <v>1</v>
      </c>
      <c r="B8" s="19" t="s">
        <v>464</v>
      </c>
      <c r="C8" s="18" t="s">
        <v>465</v>
      </c>
      <c r="D8" s="18" t="s">
        <v>466</v>
      </c>
      <c r="E8" s="19">
        <f>G8</f>
        <v>100</v>
      </c>
      <c r="F8" s="19"/>
      <c r="G8" s="19">
        <f>H8+J8+L8</f>
        <v>100</v>
      </c>
      <c r="H8" s="19">
        <v>100</v>
      </c>
      <c r="I8" s="16" t="s">
        <v>31</v>
      </c>
      <c r="J8" s="19">
        <v>0</v>
      </c>
      <c r="K8" s="16" t="s">
        <v>17</v>
      </c>
      <c r="L8" s="19">
        <v>0</v>
      </c>
      <c r="M8" s="18" t="s">
        <v>94</v>
      </c>
    </row>
    <row r="9" s="4" customFormat="1" ht="30" customHeight="1" spans="1:13">
      <c r="A9" s="19">
        <v>2</v>
      </c>
      <c r="B9" s="19" t="s">
        <v>467</v>
      </c>
      <c r="C9" s="18" t="s">
        <v>468</v>
      </c>
      <c r="D9" s="18" t="s">
        <v>466</v>
      </c>
      <c r="E9" s="19">
        <f t="shared" ref="E9:E21" si="1">G9</f>
        <v>120</v>
      </c>
      <c r="F9" s="19"/>
      <c r="G9" s="19">
        <f t="shared" ref="G9:G26" si="2">H9+J9+L9</f>
        <v>120</v>
      </c>
      <c r="H9" s="19">
        <v>120</v>
      </c>
      <c r="I9" s="15" t="s">
        <v>31</v>
      </c>
      <c r="J9" s="19">
        <v>0</v>
      </c>
      <c r="K9" s="16" t="s">
        <v>17</v>
      </c>
      <c r="L9" s="19">
        <v>0</v>
      </c>
      <c r="M9" s="19" t="s">
        <v>94</v>
      </c>
    </row>
    <row r="10" s="4" customFormat="1" ht="30" customHeight="1" spans="1:13">
      <c r="A10" s="19">
        <v>3</v>
      </c>
      <c r="B10" s="19" t="s">
        <v>469</v>
      </c>
      <c r="C10" s="18" t="s">
        <v>470</v>
      </c>
      <c r="D10" s="18" t="s">
        <v>471</v>
      </c>
      <c r="E10" s="19">
        <f t="shared" si="1"/>
        <v>120</v>
      </c>
      <c r="F10" s="19"/>
      <c r="G10" s="19">
        <f t="shared" si="2"/>
        <v>120</v>
      </c>
      <c r="H10" s="19">
        <v>120</v>
      </c>
      <c r="I10" s="16" t="s">
        <v>31</v>
      </c>
      <c r="J10" s="19">
        <v>0</v>
      </c>
      <c r="K10" s="16" t="s">
        <v>17</v>
      </c>
      <c r="L10" s="19">
        <v>0</v>
      </c>
      <c r="M10" s="19" t="s">
        <v>94</v>
      </c>
    </row>
    <row r="11" s="4" customFormat="1" ht="41" customHeight="1" spans="1:13">
      <c r="A11" s="19">
        <v>4</v>
      </c>
      <c r="B11" s="19" t="s">
        <v>472</v>
      </c>
      <c r="C11" s="18" t="s">
        <v>473</v>
      </c>
      <c r="D11" s="18" t="s">
        <v>471</v>
      </c>
      <c r="E11" s="19">
        <f t="shared" si="1"/>
        <v>120</v>
      </c>
      <c r="F11" s="19"/>
      <c r="G11" s="19">
        <f t="shared" si="2"/>
        <v>120</v>
      </c>
      <c r="H11" s="19">
        <v>100</v>
      </c>
      <c r="I11" s="16" t="s">
        <v>31</v>
      </c>
      <c r="J11" s="19">
        <v>20</v>
      </c>
      <c r="K11" s="16" t="s">
        <v>474</v>
      </c>
      <c r="L11" s="19">
        <v>0</v>
      </c>
      <c r="M11" s="19" t="s">
        <v>475</v>
      </c>
    </row>
    <row r="12" s="4" customFormat="1" ht="75" customHeight="1" spans="1:13">
      <c r="A12" s="19">
        <v>5</v>
      </c>
      <c r="B12" s="19" t="s">
        <v>476</v>
      </c>
      <c r="C12" s="18" t="s">
        <v>477</v>
      </c>
      <c r="D12" s="18" t="s">
        <v>466</v>
      </c>
      <c r="E12" s="19">
        <f t="shared" si="1"/>
        <v>102</v>
      </c>
      <c r="F12" s="19"/>
      <c r="G12" s="19">
        <f t="shared" si="2"/>
        <v>102</v>
      </c>
      <c r="H12" s="19">
        <v>33</v>
      </c>
      <c r="I12" s="15" t="s">
        <v>478</v>
      </c>
      <c r="J12" s="19">
        <v>69</v>
      </c>
      <c r="K12" s="16" t="s">
        <v>479</v>
      </c>
      <c r="L12" s="19">
        <v>0</v>
      </c>
      <c r="M12" s="19" t="s">
        <v>480</v>
      </c>
    </row>
    <row r="13" s="4" customFormat="1" ht="30" customHeight="1" spans="1:13">
      <c r="A13" s="19">
        <v>6</v>
      </c>
      <c r="B13" s="19" t="s">
        <v>481</v>
      </c>
      <c r="C13" s="18" t="s">
        <v>482</v>
      </c>
      <c r="D13" s="18" t="s">
        <v>483</v>
      </c>
      <c r="E13" s="19">
        <f t="shared" si="1"/>
        <v>102</v>
      </c>
      <c r="F13" s="19"/>
      <c r="G13" s="19">
        <f t="shared" si="2"/>
        <v>102</v>
      </c>
      <c r="H13" s="19">
        <v>22</v>
      </c>
      <c r="I13" s="16" t="s">
        <v>484</v>
      </c>
      <c r="J13" s="19">
        <v>80</v>
      </c>
      <c r="K13" s="16" t="s">
        <v>474</v>
      </c>
      <c r="L13" s="19">
        <v>0</v>
      </c>
      <c r="M13" s="19" t="s">
        <v>480</v>
      </c>
    </row>
    <row r="14" s="4" customFormat="1" ht="30" customHeight="1" spans="1:13">
      <c r="A14" s="19">
        <v>7</v>
      </c>
      <c r="B14" s="19" t="s">
        <v>485</v>
      </c>
      <c r="C14" s="18" t="s">
        <v>486</v>
      </c>
      <c r="D14" s="18" t="s">
        <v>466</v>
      </c>
      <c r="E14" s="19">
        <f t="shared" si="1"/>
        <v>80</v>
      </c>
      <c r="F14" s="19"/>
      <c r="G14" s="19">
        <f t="shared" si="2"/>
        <v>80</v>
      </c>
      <c r="H14" s="19">
        <v>80</v>
      </c>
      <c r="I14" s="16" t="s">
        <v>31</v>
      </c>
      <c r="J14" s="19">
        <v>0</v>
      </c>
      <c r="K14" s="16" t="s">
        <v>17</v>
      </c>
      <c r="L14" s="19">
        <v>0</v>
      </c>
      <c r="M14" s="19" t="s">
        <v>107</v>
      </c>
    </row>
    <row r="15" s="4" customFormat="1" ht="30" customHeight="1" spans="1:13">
      <c r="A15" s="19">
        <v>8</v>
      </c>
      <c r="B15" s="19" t="s">
        <v>487</v>
      </c>
      <c r="C15" s="18" t="s">
        <v>488</v>
      </c>
      <c r="D15" s="18" t="s">
        <v>466</v>
      </c>
      <c r="E15" s="19">
        <f t="shared" si="1"/>
        <v>80</v>
      </c>
      <c r="F15" s="19"/>
      <c r="G15" s="19">
        <f t="shared" si="2"/>
        <v>80</v>
      </c>
      <c r="H15" s="19">
        <v>80</v>
      </c>
      <c r="I15" s="16" t="s">
        <v>31</v>
      </c>
      <c r="J15" s="19">
        <v>0</v>
      </c>
      <c r="K15" s="16" t="s">
        <v>17</v>
      </c>
      <c r="L15" s="19">
        <v>0</v>
      </c>
      <c r="M15" s="19" t="s">
        <v>107</v>
      </c>
    </row>
    <row r="16" s="4" customFormat="1" ht="30" customHeight="1" spans="1:13">
      <c r="A16" s="19">
        <v>9</v>
      </c>
      <c r="B16" s="19" t="s">
        <v>489</v>
      </c>
      <c r="C16" s="18" t="s">
        <v>490</v>
      </c>
      <c r="D16" s="18" t="s">
        <v>466</v>
      </c>
      <c r="E16" s="19">
        <f t="shared" si="1"/>
        <v>100</v>
      </c>
      <c r="F16" s="19"/>
      <c r="G16" s="19">
        <f t="shared" si="2"/>
        <v>100</v>
      </c>
      <c r="H16" s="19">
        <v>0</v>
      </c>
      <c r="I16" s="16" t="s">
        <v>17</v>
      </c>
      <c r="J16" s="19">
        <v>100</v>
      </c>
      <c r="K16" s="16" t="s">
        <v>474</v>
      </c>
      <c r="L16" s="19">
        <v>0</v>
      </c>
      <c r="M16" s="19" t="s">
        <v>107</v>
      </c>
    </row>
    <row r="17" s="4" customFormat="1" ht="30" customHeight="1" spans="1:13">
      <c r="A17" s="19">
        <v>10</v>
      </c>
      <c r="B17" s="19" t="s">
        <v>491</v>
      </c>
      <c r="C17" s="18" t="s">
        <v>492</v>
      </c>
      <c r="D17" s="18" t="s">
        <v>466</v>
      </c>
      <c r="E17" s="19">
        <f t="shared" si="1"/>
        <v>100</v>
      </c>
      <c r="F17" s="19"/>
      <c r="G17" s="19">
        <f t="shared" si="2"/>
        <v>100</v>
      </c>
      <c r="H17" s="19">
        <v>0</v>
      </c>
      <c r="I17" s="16" t="s">
        <v>17</v>
      </c>
      <c r="J17" s="19">
        <v>100</v>
      </c>
      <c r="K17" s="16" t="s">
        <v>474</v>
      </c>
      <c r="L17" s="19">
        <v>0</v>
      </c>
      <c r="M17" s="19" t="s">
        <v>107</v>
      </c>
    </row>
    <row r="18" s="4" customFormat="1" ht="30" customHeight="1" spans="1:13">
      <c r="A18" s="19">
        <v>11</v>
      </c>
      <c r="B18" s="19" t="s">
        <v>493</v>
      </c>
      <c r="C18" s="18" t="s">
        <v>494</v>
      </c>
      <c r="D18" s="18" t="s">
        <v>466</v>
      </c>
      <c r="E18" s="19">
        <f t="shared" si="1"/>
        <v>80</v>
      </c>
      <c r="F18" s="19"/>
      <c r="G18" s="19">
        <f t="shared" si="2"/>
        <v>80</v>
      </c>
      <c r="H18" s="19">
        <v>0</v>
      </c>
      <c r="I18" s="16" t="s">
        <v>17</v>
      </c>
      <c r="J18" s="19">
        <v>80</v>
      </c>
      <c r="K18" s="16" t="s">
        <v>474</v>
      </c>
      <c r="L18" s="19">
        <v>0</v>
      </c>
      <c r="M18" s="19" t="s">
        <v>107</v>
      </c>
    </row>
    <row r="19" s="4" customFormat="1" ht="30" customHeight="1" spans="1:13">
      <c r="A19" s="19">
        <v>12</v>
      </c>
      <c r="B19" s="19" t="s">
        <v>495</v>
      </c>
      <c r="C19" s="18" t="s">
        <v>496</v>
      </c>
      <c r="D19" s="18" t="s">
        <v>466</v>
      </c>
      <c r="E19" s="19">
        <f t="shared" si="1"/>
        <v>80</v>
      </c>
      <c r="F19" s="19"/>
      <c r="G19" s="19">
        <f t="shared" si="2"/>
        <v>80</v>
      </c>
      <c r="H19" s="19">
        <v>0</v>
      </c>
      <c r="I19" s="16" t="s">
        <v>17</v>
      </c>
      <c r="J19" s="19">
        <v>80</v>
      </c>
      <c r="K19" s="16" t="s">
        <v>474</v>
      </c>
      <c r="L19" s="19">
        <v>0</v>
      </c>
      <c r="M19" s="19" t="s">
        <v>107</v>
      </c>
    </row>
    <row r="20" s="4" customFormat="1" ht="30" customHeight="1" spans="1:13">
      <c r="A20" s="19">
        <v>13</v>
      </c>
      <c r="B20" s="19" t="s">
        <v>497</v>
      </c>
      <c r="C20" s="18" t="s">
        <v>498</v>
      </c>
      <c r="D20" s="18" t="s">
        <v>483</v>
      </c>
      <c r="E20" s="19">
        <f t="shared" si="1"/>
        <v>80</v>
      </c>
      <c r="F20" s="19"/>
      <c r="G20" s="19">
        <f t="shared" si="2"/>
        <v>80</v>
      </c>
      <c r="H20" s="19">
        <v>0</v>
      </c>
      <c r="I20" s="16" t="s">
        <v>17</v>
      </c>
      <c r="J20" s="19">
        <v>80</v>
      </c>
      <c r="K20" s="16" t="s">
        <v>474</v>
      </c>
      <c r="L20" s="19">
        <v>0</v>
      </c>
      <c r="M20" s="19" t="s">
        <v>107</v>
      </c>
    </row>
    <row r="21" s="4" customFormat="1" ht="30" customHeight="1" spans="1:13">
      <c r="A21" s="19">
        <v>14</v>
      </c>
      <c r="B21" s="19" t="s">
        <v>499</v>
      </c>
      <c r="C21" s="18" t="s">
        <v>500</v>
      </c>
      <c r="D21" s="18" t="s">
        <v>466</v>
      </c>
      <c r="E21" s="19">
        <f t="shared" si="1"/>
        <v>80</v>
      </c>
      <c r="F21" s="19"/>
      <c r="G21" s="19">
        <f t="shared" si="2"/>
        <v>80</v>
      </c>
      <c r="H21" s="19">
        <v>70</v>
      </c>
      <c r="I21" s="16" t="s">
        <v>31</v>
      </c>
      <c r="J21" s="19">
        <v>10</v>
      </c>
      <c r="K21" s="16" t="s">
        <v>474</v>
      </c>
      <c r="L21" s="19">
        <v>0</v>
      </c>
      <c r="M21" s="19" t="s">
        <v>107</v>
      </c>
    </row>
    <row r="22" s="5" customFormat="1" ht="30" customHeight="1" spans="1:16311">
      <c r="A22" s="44" t="s">
        <v>114</v>
      </c>
      <c r="B22" s="45"/>
      <c r="C22" s="46"/>
      <c r="D22" s="14" t="s">
        <v>88</v>
      </c>
      <c r="E22" s="32">
        <f>E23+E24</f>
        <v>97.193</v>
      </c>
      <c r="F22" s="38"/>
      <c r="G22" s="90">
        <f t="shared" si="2"/>
        <v>97.193</v>
      </c>
      <c r="H22" s="90">
        <f>H23+H24</f>
        <v>97.193</v>
      </c>
      <c r="I22" s="105" t="s">
        <v>17</v>
      </c>
      <c r="J22" s="90">
        <f>J23+J24</f>
        <v>0</v>
      </c>
      <c r="K22" s="105" t="s">
        <v>17</v>
      </c>
      <c r="L22" s="90">
        <f>L23+L24</f>
        <v>0</v>
      </c>
      <c r="M22" s="14"/>
      <c r="XCG22" s="3"/>
      <c r="XCH22" s="3"/>
      <c r="XCI22" s="3"/>
    </row>
    <row r="23" s="4" customFormat="1" ht="30" customHeight="1" spans="1:13">
      <c r="A23" s="19">
        <v>1</v>
      </c>
      <c r="B23" s="19" t="s">
        <v>501</v>
      </c>
      <c r="C23" s="19" t="s">
        <v>116</v>
      </c>
      <c r="D23" s="18" t="s">
        <v>117</v>
      </c>
      <c r="E23" s="19">
        <f>G23</f>
        <v>11.993</v>
      </c>
      <c r="F23" s="19"/>
      <c r="G23" s="19">
        <f t="shared" si="2"/>
        <v>11.993</v>
      </c>
      <c r="H23" s="19">
        <v>11.993</v>
      </c>
      <c r="I23" s="16" t="s">
        <v>31</v>
      </c>
      <c r="J23" s="19">
        <v>0</v>
      </c>
      <c r="K23" s="16" t="s">
        <v>17</v>
      </c>
      <c r="L23" s="19">
        <v>0</v>
      </c>
      <c r="M23" s="18" t="s">
        <v>94</v>
      </c>
    </row>
    <row r="24" s="4" customFormat="1" ht="30" customHeight="1" spans="1:13">
      <c r="A24" s="19">
        <v>2</v>
      </c>
      <c r="B24" s="19" t="s">
        <v>501</v>
      </c>
      <c r="C24" s="19" t="s">
        <v>118</v>
      </c>
      <c r="D24" s="19" t="s">
        <v>119</v>
      </c>
      <c r="E24" s="19">
        <v>85.2</v>
      </c>
      <c r="F24" s="19"/>
      <c r="G24" s="19">
        <f t="shared" si="2"/>
        <v>85.2</v>
      </c>
      <c r="H24" s="19">
        <v>85.2</v>
      </c>
      <c r="I24" s="16" t="s">
        <v>31</v>
      </c>
      <c r="J24" s="19">
        <v>0</v>
      </c>
      <c r="K24" s="16" t="s">
        <v>17</v>
      </c>
      <c r="L24" s="19">
        <v>0</v>
      </c>
      <c r="M24" s="18" t="s">
        <v>94</v>
      </c>
    </row>
    <row r="25" s="4" customFormat="1" ht="30" customHeight="1" spans="1:13">
      <c r="A25" s="44" t="s">
        <v>120</v>
      </c>
      <c r="B25" s="45"/>
      <c r="C25" s="45"/>
      <c r="D25" s="14" t="s">
        <v>88</v>
      </c>
      <c r="E25" s="14">
        <f>SUM(E26:E46)</f>
        <v>806.938082</v>
      </c>
      <c r="F25" s="14"/>
      <c r="G25" s="13">
        <f t="shared" si="2"/>
        <v>484.17</v>
      </c>
      <c r="H25" s="13">
        <f>SUM(H26:H46)</f>
        <v>10.88</v>
      </c>
      <c r="I25" s="16" t="s">
        <v>17</v>
      </c>
      <c r="J25" s="13">
        <f>SUM(J26:J46)</f>
        <v>304</v>
      </c>
      <c r="K25" s="16" t="s">
        <v>17</v>
      </c>
      <c r="L25" s="13">
        <f>SUM(L26:L46)</f>
        <v>169.29</v>
      </c>
      <c r="M25" s="14"/>
    </row>
    <row r="26" s="4" customFormat="1" ht="30" customHeight="1" spans="1:13">
      <c r="A26" s="87">
        <v>1</v>
      </c>
      <c r="B26" s="19" t="s">
        <v>502</v>
      </c>
      <c r="C26" s="16" t="s">
        <v>503</v>
      </c>
      <c r="D26" s="83" t="s">
        <v>504</v>
      </c>
      <c r="E26" s="83">
        <v>67.256958</v>
      </c>
      <c r="F26" s="14"/>
      <c r="G26" s="64">
        <f t="shared" si="2"/>
        <v>40.35</v>
      </c>
      <c r="H26" s="19">
        <v>10.88</v>
      </c>
      <c r="I26" s="16" t="s">
        <v>31</v>
      </c>
      <c r="J26" s="19">
        <v>29.47</v>
      </c>
      <c r="K26" s="104" t="s">
        <v>42</v>
      </c>
      <c r="L26" s="19">
        <v>0</v>
      </c>
      <c r="M26" s="83" t="s">
        <v>94</v>
      </c>
    </row>
    <row r="27" s="4" customFormat="1" ht="30" customHeight="1" spans="1:13">
      <c r="A27" s="87">
        <v>2</v>
      </c>
      <c r="B27" s="19" t="s">
        <v>502</v>
      </c>
      <c r="C27" s="16" t="s">
        <v>505</v>
      </c>
      <c r="D27" s="83" t="s">
        <v>506</v>
      </c>
      <c r="E27" s="83">
        <v>49.441545</v>
      </c>
      <c r="F27" s="14"/>
      <c r="G27" s="64">
        <f t="shared" ref="G27:G48" si="3">H27+J27+L27</f>
        <v>29.66</v>
      </c>
      <c r="H27" s="19">
        <v>0</v>
      </c>
      <c r="I27" s="16" t="s">
        <v>17</v>
      </c>
      <c r="J27" s="19">
        <v>29.66</v>
      </c>
      <c r="K27" s="104" t="s">
        <v>42</v>
      </c>
      <c r="L27" s="19">
        <v>0</v>
      </c>
      <c r="M27" s="83" t="s">
        <v>94</v>
      </c>
    </row>
    <row r="28" s="4" customFormat="1" ht="51" customHeight="1" spans="1:13">
      <c r="A28" s="87">
        <v>3</v>
      </c>
      <c r="B28" s="19" t="s">
        <v>502</v>
      </c>
      <c r="C28" s="16" t="s">
        <v>507</v>
      </c>
      <c r="D28" s="83" t="s">
        <v>508</v>
      </c>
      <c r="E28" s="83">
        <v>71.034362</v>
      </c>
      <c r="F28" s="14"/>
      <c r="G28" s="64">
        <f t="shared" si="3"/>
        <v>42.62</v>
      </c>
      <c r="H28" s="19">
        <v>0</v>
      </c>
      <c r="I28" s="16" t="s">
        <v>17</v>
      </c>
      <c r="J28" s="19">
        <v>42.62</v>
      </c>
      <c r="K28" s="116" t="s">
        <v>509</v>
      </c>
      <c r="L28" s="19">
        <v>0</v>
      </c>
      <c r="M28" s="83" t="s">
        <v>94</v>
      </c>
    </row>
    <row r="29" s="4" customFormat="1" ht="45" customHeight="1" spans="1:13">
      <c r="A29" s="87">
        <v>4</v>
      </c>
      <c r="B29" s="19" t="s">
        <v>502</v>
      </c>
      <c r="C29" s="16" t="s">
        <v>510</v>
      </c>
      <c r="D29" s="83" t="s">
        <v>511</v>
      </c>
      <c r="E29" s="83">
        <v>23.906824</v>
      </c>
      <c r="F29" s="14"/>
      <c r="G29" s="64">
        <f t="shared" si="3"/>
        <v>14.34</v>
      </c>
      <c r="H29" s="19">
        <v>0</v>
      </c>
      <c r="I29" s="16" t="s">
        <v>17</v>
      </c>
      <c r="J29" s="19">
        <v>14.34</v>
      </c>
      <c r="K29" s="104" t="s">
        <v>512</v>
      </c>
      <c r="L29" s="19">
        <v>0</v>
      </c>
      <c r="M29" s="83" t="s">
        <v>94</v>
      </c>
    </row>
    <row r="30" s="4" customFormat="1" ht="77" customHeight="1" spans="1:13">
      <c r="A30" s="87">
        <v>5</v>
      </c>
      <c r="B30" s="19" t="s">
        <v>502</v>
      </c>
      <c r="C30" s="16" t="s">
        <v>513</v>
      </c>
      <c r="D30" s="83" t="s">
        <v>514</v>
      </c>
      <c r="E30" s="83">
        <v>22.615198</v>
      </c>
      <c r="F30" s="14"/>
      <c r="G30" s="64">
        <f t="shared" si="3"/>
        <v>13.57</v>
      </c>
      <c r="H30" s="19">
        <v>0</v>
      </c>
      <c r="I30" s="16" t="s">
        <v>17</v>
      </c>
      <c r="J30" s="19">
        <v>13.57</v>
      </c>
      <c r="K30" s="104" t="s">
        <v>512</v>
      </c>
      <c r="L30" s="19">
        <v>0</v>
      </c>
      <c r="M30" s="83" t="s">
        <v>94</v>
      </c>
    </row>
    <row r="31" s="4" customFormat="1" ht="84" customHeight="1" spans="1:13">
      <c r="A31" s="87">
        <v>6</v>
      </c>
      <c r="B31" s="19" t="s">
        <v>502</v>
      </c>
      <c r="C31" s="16" t="s">
        <v>515</v>
      </c>
      <c r="D31" s="83" t="s">
        <v>516</v>
      </c>
      <c r="E31" s="83">
        <v>20.789785</v>
      </c>
      <c r="F31" s="14"/>
      <c r="G31" s="64">
        <f t="shared" si="3"/>
        <v>12.47</v>
      </c>
      <c r="H31" s="19">
        <v>0</v>
      </c>
      <c r="I31" s="16" t="s">
        <v>17</v>
      </c>
      <c r="J31" s="19">
        <v>12.47</v>
      </c>
      <c r="K31" s="104" t="s">
        <v>512</v>
      </c>
      <c r="L31" s="19">
        <v>0</v>
      </c>
      <c r="M31" s="83" t="s">
        <v>94</v>
      </c>
    </row>
    <row r="32" s="4" customFormat="1" ht="43" customHeight="1" spans="1:13">
      <c r="A32" s="87">
        <v>7</v>
      </c>
      <c r="B32" s="19" t="s">
        <v>502</v>
      </c>
      <c r="C32" s="16" t="s">
        <v>517</v>
      </c>
      <c r="D32" s="83" t="s">
        <v>518</v>
      </c>
      <c r="E32" s="83">
        <v>35.293717</v>
      </c>
      <c r="F32" s="14"/>
      <c r="G32" s="64">
        <f t="shared" si="3"/>
        <v>21.18</v>
      </c>
      <c r="H32" s="19">
        <v>0</v>
      </c>
      <c r="I32" s="16" t="s">
        <v>17</v>
      </c>
      <c r="J32" s="19">
        <v>21.18</v>
      </c>
      <c r="K32" s="104" t="s">
        <v>512</v>
      </c>
      <c r="L32" s="19">
        <v>0</v>
      </c>
      <c r="M32" s="83" t="s">
        <v>94</v>
      </c>
    </row>
    <row r="33" s="4" customFormat="1" ht="30" customHeight="1" spans="1:13">
      <c r="A33" s="87">
        <v>8</v>
      </c>
      <c r="B33" s="19" t="s">
        <v>502</v>
      </c>
      <c r="C33" s="16" t="s">
        <v>519</v>
      </c>
      <c r="D33" s="83" t="s">
        <v>520</v>
      </c>
      <c r="E33" s="83">
        <v>21.274829</v>
      </c>
      <c r="F33" s="14"/>
      <c r="G33" s="64">
        <f t="shared" si="3"/>
        <v>12.76</v>
      </c>
      <c r="H33" s="19">
        <v>0</v>
      </c>
      <c r="I33" s="16" t="s">
        <v>17</v>
      </c>
      <c r="J33" s="19">
        <v>12.76</v>
      </c>
      <c r="K33" s="104" t="s">
        <v>512</v>
      </c>
      <c r="L33" s="19">
        <v>0</v>
      </c>
      <c r="M33" s="83" t="s">
        <v>94</v>
      </c>
    </row>
    <row r="34" s="4" customFormat="1" ht="30" customHeight="1" spans="1:13">
      <c r="A34" s="87">
        <v>9</v>
      </c>
      <c r="B34" s="19" t="s">
        <v>521</v>
      </c>
      <c r="C34" s="16" t="s">
        <v>522</v>
      </c>
      <c r="D34" s="83" t="s">
        <v>523</v>
      </c>
      <c r="E34" s="83">
        <v>11.327063</v>
      </c>
      <c r="F34" s="14"/>
      <c r="G34" s="64">
        <f t="shared" si="3"/>
        <v>6.8</v>
      </c>
      <c r="H34" s="19">
        <v>0</v>
      </c>
      <c r="I34" s="16" t="s">
        <v>17</v>
      </c>
      <c r="J34" s="19">
        <v>6.8</v>
      </c>
      <c r="K34" s="104" t="s">
        <v>512</v>
      </c>
      <c r="L34" s="19">
        <v>0</v>
      </c>
      <c r="M34" s="83" t="s">
        <v>94</v>
      </c>
    </row>
    <row r="35" s="4" customFormat="1" ht="46" customHeight="1" spans="1:13">
      <c r="A35" s="87">
        <v>10</v>
      </c>
      <c r="B35" s="19" t="s">
        <v>521</v>
      </c>
      <c r="C35" s="16" t="s">
        <v>524</v>
      </c>
      <c r="D35" s="83" t="s">
        <v>525</v>
      </c>
      <c r="E35" s="83">
        <v>25.341784</v>
      </c>
      <c r="F35" s="14"/>
      <c r="G35" s="64">
        <f t="shared" si="3"/>
        <v>15.21</v>
      </c>
      <c r="H35" s="19">
        <v>0</v>
      </c>
      <c r="I35" s="16" t="s">
        <v>17</v>
      </c>
      <c r="J35" s="19">
        <v>15.21</v>
      </c>
      <c r="K35" s="104" t="s">
        <v>512</v>
      </c>
      <c r="L35" s="19">
        <v>0</v>
      </c>
      <c r="M35" s="83" t="s">
        <v>94</v>
      </c>
    </row>
    <row r="36" s="4" customFormat="1" ht="30" customHeight="1" spans="1:13">
      <c r="A36" s="87">
        <v>11</v>
      </c>
      <c r="B36" s="19" t="s">
        <v>521</v>
      </c>
      <c r="C36" s="16" t="s">
        <v>526</v>
      </c>
      <c r="D36" s="83" t="s">
        <v>527</v>
      </c>
      <c r="E36" s="83">
        <v>10.628142</v>
      </c>
      <c r="F36" s="14"/>
      <c r="G36" s="64">
        <f t="shared" si="3"/>
        <v>6.38</v>
      </c>
      <c r="H36" s="19">
        <v>0</v>
      </c>
      <c r="I36" s="16" t="s">
        <v>17</v>
      </c>
      <c r="J36" s="19">
        <v>6.38</v>
      </c>
      <c r="K36" s="104" t="s">
        <v>512</v>
      </c>
      <c r="L36" s="19">
        <v>0</v>
      </c>
      <c r="M36" s="83" t="s">
        <v>94</v>
      </c>
    </row>
    <row r="37" s="4" customFormat="1" ht="30" customHeight="1" spans="1:13">
      <c r="A37" s="87">
        <v>12</v>
      </c>
      <c r="B37" s="19" t="s">
        <v>521</v>
      </c>
      <c r="C37" s="16" t="s">
        <v>528</v>
      </c>
      <c r="D37" s="83" t="s">
        <v>529</v>
      </c>
      <c r="E37" s="83">
        <v>26.146701</v>
      </c>
      <c r="F37" s="14"/>
      <c r="G37" s="64">
        <f t="shared" si="3"/>
        <v>15.69</v>
      </c>
      <c r="H37" s="19">
        <v>0</v>
      </c>
      <c r="I37" s="16" t="s">
        <v>17</v>
      </c>
      <c r="J37" s="19">
        <v>15.69</v>
      </c>
      <c r="K37" s="104" t="s">
        <v>512</v>
      </c>
      <c r="L37" s="19">
        <v>0</v>
      </c>
      <c r="M37" s="83" t="s">
        <v>94</v>
      </c>
    </row>
    <row r="38" s="4" customFormat="1" ht="30" customHeight="1" spans="1:13">
      <c r="A38" s="87">
        <v>13</v>
      </c>
      <c r="B38" s="19" t="s">
        <v>521</v>
      </c>
      <c r="C38" s="16" t="s">
        <v>530</v>
      </c>
      <c r="D38" s="83" t="s">
        <v>531</v>
      </c>
      <c r="E38" s="83">
        <v>16.41029</v>
      </c>
      <c r="F38" s="14"/>
      <c r="G38" s="64">
        <f t="shared" si="3"/>
        <v>9.85</v>
      </c>
      <c r="H38" s="19">
        <v>0</v>
      </c>
      <c r="I38" s="16" t="s">
        <v>17</v>
      </c>
      <c r="J38" s="19">
        <v>9.85</v>
      </c>
      <c r="K38" s="104" t="s">
        <v>512</v>
      </c>
      <c r="L38" s="19">
        <v>0</v>
      </c>
      <c r="M38" s="83" t="s">
        <v>94</v>
      </c>
    </row>
    <row r="39" s="4" customFormat="1" ht="30" customHeight="1" spans="1:13">
      <c r="A39" s="87">
        <v>14</v>
      </c>
      <c r="B39" s="19" t="s">
        <v>521</v>
      </c>
      <c r="C39" s="16" t="s">
        <v>532</v>
      </c>
      <c r="D39" s="83" t="s">
        <v>533</v>
      </c>
      <c r="E39" s="83">
        <v>56.215804</v>
      </c>
      <c r="F39" s="14"/>
      <c r="G39" s="64">
        <f t="shared" si="3"/>
        <v>33.73</v>
      </c>
      <c r="H39" s="19">
        <v>0</v>
      </c>
      <c r="I39" s="16" t="s">
        <v>17</v>
      </c>
      <c r="J39" s="19">
        <v>33.73</v>
      </c>
      <c r="K39" s="104" t="s">
        <v>512</v>
      </c>
      <c r="L39" s="19">
        <v>0</v>
      </c>
      <c r="M39" s="83" t="s">
        <v>94</v>
      </c>
    </row>
    <row r="40" s="4" customFormat="1" ht="30" customHeight="1" spans="1:13">
      <c r="A40" s="87">
        <v>15</v>
      </c>
      <c r="B40" s="19" t="s">
        <v>521</v>
      </c>
      <c r="C40" s="16" t="s">
        <v>534</v>
      </c>
      <c r="D40" s="83" t="s">
        <v>535</v>
      </c>
      <c r="E40" s="83">
        <v>53.26317</v>
      </c>
      <c r="F40" s="14"/>
      <c r="G40" s="64">
        <f t="shared" si="3"/>
        <v>31.96</v>
      </c>
      <c r="H40" s="19">
        <v>0</v>
      </c>
      <c r="I40" s="16" t="s">
        <v>17</v>
      </c>
      <c r="J40" s="4">
        <v>31.96</v>
      </c>
      <c r="K40" s="104" t="s">
        <v>512</v>
      </c>
      <c r="L40" s="19">
        <v>0</v>
      </c>
      <c r="M40" s="83" t="s">
        <v>94</v>
      </c>
    </row>
    <row r="41" s="4" customFormat="1" ht="30" customHeight="1" spans="1:13">
      <c r="A41" s="87">
        <v>16</v>
      </c>
      <c r="B41" s="19" t="s">
        <v>536</v>
      </c>
      <c r="C41" s="16" t="s">
        <v>537</v>
      </c>
      <c r="D41" s="83" t="s">
        <v>538</v>
      </c>
      <c r="E41" s="83">
        <v>27.383461</v>
      </c>
      <c r="F41" s="14"/>
      <c r="G41" s="64">
        <f t="shared" si="3"/>
        <v>16.43</v>
      </c>
      <c r="H41" s="19">
        <v>0</v>
      </c>
      <c r="I41" s="16" t="s">
        <v>17</v>
      </c>
      <c r="J41" s="19">
        <v>8.31</v>
      </c>
      <c r="K41" s="104" t="s">
        <v>512</v>
      </c>
      <c r="L41" s="19">
        <v>8.12</v>
      </c>
      <c r="M41" s="83" t="s">
        <v>94</v>
      </c>
    </row>
    <row r="42" s="4" customFormat="1" ht="30" customHeight="1" spans="1:13">
      <c r="A42" s="87">
        <v>17</v>
      </c>
      <c r="B42" s="19" t="s">
        <v>539</v>
      </c>
      <c r="C42" s="16" t="s">
        <v>540</v>
      </c>
      <c r="D42" s="83" t="s">
        <v>541</v>
      </c>
      <c r="E42" s="83">
        <v>38.077033</v>
      </c>
      <c r="F42" s="14"/>
      <c r="G42" s="64">
        <f t="shared" si="3"/>
        <v>22.85</v>
      </c>
      <c r="H42" s="19">
        <v>0</v>
      </c>
      <c r="I42" s="16" t="s">
        <v>17</v>
      </c>
      <c r="J42" s="19">
        <v>0</v>
      </c>
      <c r="K42" s="16" t="s">
        <v>17</v>
      </c>
      <c r="L42" s="19">
        <v>22.85</v>
      </c>
      <c r="M42" s="83" t="s">
        <v>107</v>
      </c>
    </row>
    <row r="43" s="4" customFormat="1" ht="30" customHeight="1" spans="1:13">
      <c r="A43" s="87">
        <v>18</v>
      </c>
      <c r="B43" s="19" t="s">
        <v>539</v>
      </c>
      <c r="C43" s="16" t="s">
        <v>542</v>
      </c>
      <c r="D43" s="83" t="s">
        <v>543</v>
      </c>
      <c r="E43" s="83">
        <v>147.699434</v>
      </c>
      <c r="F43" s="14"/>
      <c r="G43" s="64">
        <f t="shared" si="3"/>
        <v>88.62</v>
      </c>
      <c r="H43" s="19">
        <v>0</v>
      </c>
      <c r="I43" s="16" t="s">
        <v>17</v>
      </c>
      <c r="J43" s="19">
        <v>0</v>
      </c>
      <c r="K43" s="16" t="s">
        <v>17</v>
      </c>
      <c r="L43" s="19">
        <v>88.62</v>
      </c>
      <c r="M43" s="83" t="s">
        <v>107</v>
      </c>
    </row>
    <row r="44" s="4" customFormat="1" ht="30" customHeight="1" spans="1:13">
      <c r="A44" s="87">
        <v>19</v>
      </c>
      <c r="B44" s="19" t="s">
        <v>539</v>
      </c>
      <c r="C44" s="16" t="s">
        <v>544</v>
      </c>
      <c r="D44" s="83" t="s">
        <v>545</v>
      </c>
      <c r="E44" s="83">
        <v>35.358681</v>
      </c>
      <c r="F44" s="14"/>
      <c r="G44" s="64">
        <f t="shared" si="3"/>
        <v>21.22</v>
      </c>
      <c r="H44" s="19">
        <v>0</v>
      </c>
      <c r="I44" s="16" t="s">
        <v>17</v>
      </c>
      <c r="J44" s="19">
        <v>0</v>
      </c>
      <c r="K44" s="16" t="s">
        <v>17</v>
      </c>
      <c r="L44" s="19">
        <v>21.22</v>
      </c>
      <c r="M44" s="83" t="s">
        <v>107</v>
      </c>
    </row>
    <row r="45" s="4" customFormat="1" ht="30" customHeight="1" spans="1:13">
      <c r="A45" s="87">
        <v>20</v>
      </c>
      <c r="B45" s="19" t="s">
        <v>546</v>
      </c>
      <c r="C45" s="16" t="s">
        <v>547</v>
      </c>
      <c r="D45" s="83" t="s">
        <v>548</v>
      </c>
      <c r="E45" s="83">
        <v>4.385079</v>
      </c>
      <c r="F45" s="14"/>
      <c r="G45" s="64">
        <f t="shared" si="3"/>
        <v>2.63</v>
      </c>
      <c r="H45" s="19">
        <v>0</v>
      </c>
      <c r="I45" s="16" t="s">
        <v>17</v>
      </c>
      <c r="J45" s="19">
        <v>0</v>
      </c>
      <c r="K45" s="16" t="s">
        <v>17</v>
      </c>
      <c r="L45" s="19">
        <v>2.63</v>
      </c>
      <c r="M45" s="83" t="s">
        <v>107</v>
      </c>
    </row>
    <row r="46" s="4" customFormat="1" ht="30" customHeight="1" spans="1:13">
      <c r="A46" s="87">
        <v>21</v>
      </c>
      <c r="B46" s="19" t="s">
        <v>546</v>
      </c>
      <c r="C46" s="16" t="s">
        <v>549</v>
      </c>
      <c r="D46" s="83" t="s">
        <v>550</v>
      </c>
      <c r="E46" s="83">
        <v>43.088222</v>
      </c>
      <c r="F46" s="14"/>
      <c r="G46" s="64">
        <f t="shared" si="3"/>
        <v>25.85</v>
      </c>
      <c r="H46" s="19">
        <v>0</v>
      </c>
      <c r="I46" s="16" t="s">
        <v>17</v>
      </c>
      <c r="J46" s="19">
        <v>0</v>
      </c>
      <c r="K46" s="16" t="s">
        <v>17</v>
      </c>
      <c r="L46" s="19">
        <v>25.85</v>
      </c>
      <c r="M46" s="83" t="s">
        <v>107</v>
      </c>
    </row>
    <row r="47" s="1" customFormat="1" ht="36" customHeight="1" spans="1:13">
      <c r="A47" s="42" t="s">
        <v>158</v>
      </c>
      <c r="B47" s="112"/>
      <c r="C47" s="112"/>
      <c r="D47" s="11" t="s">
        <v>88</v>
      </c>
      <c r="E47" s="11">
        <f>SUM(E48:E54)</f>
        <v>358.942235</v>
      </c>
      <c r="F47" s="11">
        <f>SUM(F48:F54)</f>
        <v>230.62</v>
      </c>
      <c r="G47" s="11">
        <f t="shared" si="3"/>
        <v>119.862286</v>
      </c>
      <c r="H47" s="11">
        <f>SUM(H48:H54)</f>
        <v>90.962286</v>
      </c>
      <c r="I47" s="102" t="s">
        <v>17</v>
      </c>
      <c r="J47" s="11">
        <f>SUM(J48:J54)</f>
        <v>28.9</v>
      </c>
      <c r="K47" s="102" t="s">
        <v>17</v>
      </c>
      <c r="L47" s="11">
        <f>SUM(L48:L54)</f>
        <v>0</v>
      </c>
      <c r="M47" s="11"/>
    </row>
    <row r="48" s="1" customFormat="1" ht="47" customHeight="1" spans="1:13">
      <c r="A48" s="19">
        <v>1</v>
      </c>
      <c r="B48" s="19" t="s">
        <v>551</v>
      </c>
      <c r="C48" s="19" t="s">
        <v>552</v>
      </c>
      <c r="D48" s="16" t="s">
        <v>553</v>
      </c>
      <c r="E48" s="28">
        <v>44.080664</v>
      </c>
      <c r="F48" s="28">
        <v>36.4</v>
      </c>
      <c r="G48" s="29">
        <f t="shared" si="3"/>
        <v>7.680664</v>
      </c>
      <c r="H48" s="29">
        <v>7.680664</v>
      </c>
      <c r="I48" s="15" t="s">
        <v>31</v>
      </c>
      <c r="J48" s="19">
        <v>0</v>
      </c>
      <c r="K48" s="16" t="s">
        <v>17</v>
      </c>
      <c r="L48" s="19">
        <v>0</v>
      </c>
      <c r="M48" s="20" t="s">
        <v>94</v>
      </c>
    </row>
    <row r="49" s="1" customFormat="1" ht="62" customHeight="1" spans="1:13">
      <c r="A49" s="19">
        <v>2</v>
      </c>
      <c r="B49" s="19" t="s">
        <v>554</v>
      </c>
      <c r="C49" s="16" t="s">
        <v>555</v>
      </c>
      <c r="D49" s="16" t="s">
        <v>556</v>
      </c>
      <c r="E49" s="28">
        <v>36.434469</v>
      </c>
      <c r="F49" s="28">
        <v>18.21</v>
      </c>
      <c r="G49" s="29">
        <f t="shared" ref="G49:G56" si="4">H49+J49+L49</f>
        <v>17.131435</v>
      </c>
      <c r="H49" s="29">
        <v>17.131435</v>
      </c>
      <c r="I49" s="15" t="s">
        <v>31</v>
      </c>
      <c r="J49" s="19">
        <v>0</v>
      </c>
      <c r="K49" s="16" t="s">
        <v>17</v>
      </c>
      <c r="L49" s="19">
        <v>0</v>
      </c>
      <c r="M49" s="20" t="s">
        <v>94</v>
      </c>
    </row>
    <row r="50" s="1" customFormat="1" ht="36" customHeight="1" spans="1:13">
      <c r="A50" s="19">
        <v>3</v>
      </c>
      <c r="B50" s="19" t="s">
        <v>554</v>
      </c>
      <c r="C50" s="16" t="s">
        <v>557</v>
      </c>
      <c r="D50" s="16" t="s">
        <v>558</v>
      </c>
      <c r="E50" s="28">
        <v>66.226661</v>
      </c>
      <c r="F50" s="28">
        <v>33.1</v>
      </c>
      <c r="G50" s="29">
        <f t="shared" si="4"/>
        <v>31.139862</v>
      </c>
      <c r="H50" s="29">
        <v>31.139862</v>
      </c>
      <c r="I50" s="15" t="s">
        <v>31</v>
      </c>
      <c r="J50" s="19">
        <v>0</v>
      </c>
      <c r="K50" s="16" t="s">
        <v>17</v>
      </c>
      <c r="L50" s="19">
        <v>0</v>
      </c>
      <c r="M50" s="20" t="s">
        <v>94</v>
      </c>
    </row>
    <row r="51" s="1" customFormat="1" ht="36" customHeight="1" spans="1:13">
      <c r="A51" s="19">
        <v>4</v>
      </c>
      <c r="B51" s="19" t="s">
        <v>554</v>
      </c>
      <c r="C51" s="16" t="s">
        <v>559</v>
      </c>
      <c r="D51" s="16" t="s">
        <v>560</v>
      </c>
      <c r="E51" s="28">
        <v>61.101344</v>
      </c>
      <c r="F51" s="28">
        <v>30.55</v>
      </c>
      <c r="G51" s="29">
        <f t="shared" si="4"/>
        <v>28.718304</v>
      </c>
      <c r="H51" s="29">
        <v>28.718304</v>
      </c>
      <c r="I51" s="15" t="s">
        <v>31</v>
      </c>
      <c r="J51" s="19">
        <v>0</v>
      </c>
      <c r="K51" s="16" t="s">
        <v>17</v>
      </c>
      <c r="L51" s="19">
        <v>0</v>
      </c>
      <c r="M51" s="20" t="s">
        <v>94</v>
      </c>
    </row>
    <row r="52" s="1" customFormat="1" ht="47" customHeight="1" spans="1:13">
      <c r="A52" s="19">
        <v>5</v>
      </c>
      <c r="B52" s="19" t="s">
        <v>536</v>
      </c>
      <c r="C52" s="19" t="s">
        <v>561</v>
      </c>
      <c r="D52" s="16" t="s">
        <v>562</v>
      </c>
      <c r="E52" s="28">
        <v>33.172021</v>
      </c>
      <c r="F52" s="28">
        <v>26.88</v>
      </c>
      <c r="G52" s="29">
        <f t="shared" si="4"/>
        <v>6.292021</v>
      </c>
      <c r="H52" s="29">
        <v>6.292021</v>
      </c>
      <c r="I52" s="15" t="s">
        <v>31</v>
      </c>
      <c r="J52" s="19">
        <v>0</v>
      </c>
      <c r="K52" s="16" t="s">
        <v>17</v>
      </c>
      <c r="L52" s="19">
        <v>0</v>
      </c>
      <c r="M52" s="20" t="s">
        <v>94</v>
      </c>
    </row>
    <row r="53" s="1" customFormat="1" ht="48" customHeight="1" spans="1:13">
      <c r="A53" s="19">
        <v>6</v>
      </c>
      <c r="B53" s="19" t="s">
        <v>563</v>
      </c>
      <c r="C53" s="19" t="s">
        <v>564</v>
      </c>
      <c r="D53" s="16" t="s">
        <v>565</v>
      </c>
      <c r="E53" s="28">
        <v>95.011162</v>
      </c>
      <c r="F53" s="28">
        <v>78.08</v>
      </c>
      <c r="G53" s="29">
        <f t="shared" si="4"/>
        <v>14.08</v>
      </c>
      <c r="H53" s="19">
        <v>0</v>
      </c>
      <c r="I53" s="16" t="s">
        <v>17</v>
      </c>
      <c r="J53" s="29">
        <v>14.08</v>
      </c>
      <c r="K53" s="104" t="s">
        <v>42</v>
      </c>
      <c r="L53" s="19">
        <v>0</v>
      </c>
      <c r="M53" s="20" t="s">
        <v>107</v>
      </c>
    </row>
    <row r="54" s="1" customFormat="1" ht="46" customHeight="1" spans="1:13">
      <c r="A54" s="19">
        <v>7</v>
      </c>
      <c r="B54" s="19" t="s">
        <v>566</v>
      </c>
      <c r="C54" s="19" t="s">
        <v>567</v>
      </c>
      <c r="D54" s="19" t="s">
        <v>568</v>
      </c>
      <c r="E54" s="28">
        <v>22.915914</v>
      </c>
      <c r="F54" s="28">
        <v>7.4</v>
      </c>
      <c r="G54" s="29">
        <f t="shared" si="4"/>
        <v>14.82</v>
      </c>
      <c r="H54" s="19">
        <v>0</v>
      </c>
      <c r="I54" s="16" t="s">
        <v>17</v>
      </c>
      <c r="J54" s="29">
        <v>14.82</v>
      </c>
      <c r="K54" s="104" t="s">
        <v>42</v>
      </c>
      <c r="L54" s="19">
        <v>0</v>
      </c>
      <c r="M54" s="20" t="s">
        <v>107</v>
      </c>
    </row>
    <row r="55" s="4" customFormat="1" ht="30" customHeight="1" spans="1:13">
      <c r="A55" s="44" t="s">
        <v>64</v>
      </c>
      <c r="B55" s="45"/>
      <c r="C55" s="46"/>
      <c r="D55" s="14" t="s">
        <v>88</v>
      </c>
      <c r="E55" s="14">
        <f>E56</f>
        <v>50</v>
      </c>
      <c r="F55" s="14"/>
      <c r="G55" s="14">
        <f t="shared" si="4"/>
        <v>50</v>
      </c>
      <c r="H55" s="14">
        <f>H56</f>
        <v>0</v>
      </c>
      <c r="I55" s="103" t="s">
        <v>17</v>
      </c>
      <c r="J55" s="14">
        <f>J56</f>
        <v>0</v>
      </c>
      <c r="K55" s="103" t="s">
        <v>17</v>
      </c>
      <c r="L55" s="14">
        <f>L56</f>
        <v>50</v>
      </c>
      <c r="M55" s="14"/>
    </row>
    <row r="56" s="4" customFormat="1" ht="41" customHeight="1" spans="1:16307">
      <c r="A56" s="19">
        <v>1</v>
      </c>
      <c r="B56" s="30" t="s">
        <v>501</v>
      </c>
      <c r="C56" s="20" t="s">
        <v>274</v>
      </c>
      <c r="D56" s="19"/>
      <c r="E56" s="19">
        <v>50</v>
      </c>
      <c r="F56" s="19"/>
      <c r="G56" s="19">
        <f t="shared" si="4"/>
        <v>50</v>
      </c>
      <c r="H56" s="19">
        <v>0</v>
      </c>
      <c r="I56" s="16" t="s">
        <v>17</v>
      </c>
      <c r="J56" s="19">
        <v>0</v>
      </c>
      <c r="K56" s="16" t="s">
        <v>17</v>
      </c>
      <c r="L56" s="19">
        <v>50</v>
      </c>
      <c r="M56" s="19"/>
      <c r="XCD56" s="59"/>
      <c r="XCE56" s="59"/>
    </row>
  </sheetData>
  <autoFilter ref="A1:XCI56">
    <extLst/>
  </autoFilter>
  <mergeCells count="17">
    <mergeCell ref="A1:B1"/>
    <mergeCell ref="A2:M2"/>
    <mergeCell ref="A3:M3"/>
    <mergeCell ref="G4:L4"/>
    <mergeCell ref="B6:C6"/>
    <mergeCell ref="A7:C7"/>
    <mergeCell ref="A22:C22"/>
    <mergeCell ref="A25:C25"/>
    <mergeCell ref="A47:C47"/>
    <mergeCell ref="A55:C55"/>
    <mergeCell ref="A4:A5"/>
    <mergeCell ref="B4:B5"/>
    <mergeCell ref="C4:C5"/>
    <mergeCell ref="D4:D5"/>
    <mergeCell ref="E4:E5"/>
    <mergeCell ref="F4:F5"/>
    <mergeCell ref="M4:M5"/>
  </mergeCells>
  <pageMargins left="0.156944444444444" right="0.0784722222222222" top="0.472222222222222" bottom="0.354166666666667" header="0.5" footer="0.5"/>
  <pageSetup paperSize="9" scale="85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3"/>
  <sheetViews>
    <sheetView view="pageBreakPreview" zoomScale="85" zoomScaleNormal="70" zoomScaleSheetLayoutView="85" topLeftCell="A19" workbookViewId="0">
      <selection activeCell="L33" sqref="L33"/>
    </sheetView>
  </sheetViews>
  <sheetFormatPr defaultColWidth="9" defaultRowHeight="14.25"/>
  <cols>
    <col min="1" max="1" width="4.325" style="78" customWidth="1"/>
    <col min="2" max="2" width="7.98333333333333" style="78" customWidth="1"/>
    <col min="3" max="3" width="25" style="78" customWidth="1"/>
    <col min="4" max="4" width="18.6916666666667" style="78" customWidth="1"/>
    <col min="5" max="5" width="14.9916666666667" style="78" customWidth="1"/>
    <col min="6" max="6" width="9.65" style="78" customWidth="1"/>
    <col min="7" max="7" width="13.575" style="4" customWidth="1"/>
    <col min="8" max="8" width="15.6666666666667" style="78"/>
    <col min="9" max="9" width="12.15" style="85" customWidth="1"/>
    <col min="10" max="10" width="11.9916666666667" style="78" customWidth="1"/>
    <col min="11" max="11" width="12.275" style="85" customWidth="1"/>
    <col min="12" max="12" width="7.06666666666667" style="78" customWidth="1"/>
    <col min="13" max="13" width="6.06666666666667" style="78" customWidth="1"/>
    <col min="14" max="16384" width="9" style="78"/>
  </cols>
  <sheetData>
    <row r="1" s="78" customFormat="1" spans="1:11">
      <c r="A1" s="78" t="s">
        <v>569</v>
      </c>
      <c r="G1" s="4"/>
      <c r="I1" s="85"/>
      <c r="K1" s="85"/>
    </row>
    <row r="2" s="79" customFormat="1" ht="35.1" customHeight="1" spans="1:13">
      <c r="A2" s="86" t="s">
        <v>570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="78" customFormat="1" ht="21" customHeight="1" spans="1:13">
      <c r="A3" s="9" t="s">
        <v>82</v>
      </c>
      <c r="B3" s="9"/>
      <c r="C3" s="9"/>
      <c r="D3" s="9"/>
      <c r="E3" s="9"/>
      <c r="F3" s="9"/>
      <c r="G3" s="9"/>
      <c r="H3" s="9"/>
      <c r="I3" s="100"/>
      <c r="J3" s="9"/>
      <c r="K3" s="100"/>
      <c r="L3" s="9"/>
      <c r="M3" s="9"/>
    </row>
    <row r="4" s="79" customFormat="1" ht="26" customHeight="1" spans="1:13">
      <c r="A4" s="10" t="s">
        <v>2</v>
      </c>
      <c r="B4" s="10" t="s">
        <v>83</v>
      </c>
      <c r="C4" s="10" t="s">
        <v>84</v>
      </c>
      <c r="D4" s="10" t="s">
        <v>8</v>
      </c>
      <c r="E4" s="11" t="s">
        <v>85</v>
      </c>
      <c r="F4" s="38" t="s">
        <v>86</v>
      </c>
      <c r="G4" s="39" t="s">
        <v>87</v>
      </c>
      <c r="H4" s="39"/>
      <c r="I4" s="101"/>
      <c r="J4" s="39"/>
      <c r="K4" s="101"/>
      <c r="L4" s="57"/>
      <c r="M4" s="10" t="s">
        <v>7</v>
      </c>
    </row>
    <row r="5" s="79" customFormat="1" ht="33" customHeight="1" spans="1:13">
      <c r="A5" s="10"/>
      <c r="B5" s="10"/>
      <c r="C5" s="10"/>
      <c r="D5" s="10"/>
      <c r="E5" s="11"/>
      <c r="F5" s="40"/>
      <c r="G5" s="41" t="s">
        <v>88</v>
      </c>
      <c r="H5" s="13" t="s">
        <v>12</v>
      </c>
      <c r="I5" s="102" t="s">
        <v>13</v>
      </c>
      <c r="J5" s="11" t="s">
        <v>14</v>
      </c>
      <c r="K5" s="102" t="s">
        <v>13</v>
      </c>
      <c r="L5" s="11" t="s">
        <v>15</v>
      </c>
      <c r="M5" s="10"/>
    </row>
    <row r="6" s="5" customFormat="1" ht="28" customHeight="1" spans="1:13">
      <c r="A6" s="11">
        <f>A22+A25+A33+A51+A53</f>
        <v>42</v>
      </c>
      <c r="B6" s="10" t="s">
        <v>463</v>
      </c>
      <c r="C6" s="10"/>
      <c r="D6" s="11"/>
      <c r="E6" s="11">
        <f>E7+E26+E23+E34+E52</f>
        <v>3587.527008</v>
      </c>
      <c r="F6" s="11">
        <f>F34</f>
        <v>612.702</v>
      </c>
      <c r="G6" s="11">
        <f>G7+G26+G23+G34+G52</f>
        <v>2639.825008</v>
      </c>
      <c r="H6" s="11">
        <f>H7+H26+H23+H34+H52</f>
        <v>1027.439557</v>
      </c>
      <c r="I6" s="102" t="s">
        <v>17</v>
      </c>
      <c r="J6" s="11">
        <f>J7+J26+J23+J34+J52</f>
        <v>1413.885451</v>
      </c>
      <c r="K6" s="102" t="s">
        <v>17</v>
      </c>
      <c r="L6" s="11">
        <f>L7+L26+L23+L34+L52</f>
        <v>198.5</v>
      </c>
      <c r="M6" s="43"/>
    </row>
    <row r="7" s="5" customFormat="1" ht="30" customHeight="1" spans="1:13">
      <c r="A7" s="14" t="s">
        <v>571</v>
      </c>
      <c r="B7" s="14"/>
      <c r="C7" s="14"/>
      <c r="D7" s="45" t="s">
        <v>88</v>
      </c>
      <c r="E7" s="14">
        <f>SUM(E8:E22)</f>
        <v>1370</v>
      </c>
      <c r="F7" s="14" t="s">
        <v>17</v>
      </c>
      <c r="G7" s="14">
        <f>H7+J7+L7</f>
        <v>1370</v>
      </c>
      <c r="H7" s="14">
        <f>SUM(H8:H22)</f>
        <v>296</v>
      </c>
      <c r="I7" s="103" t="s">
        <v>17</v>
      </c>
      <c r="J7" s="14">
        <f>SUM(J8:J22)</f>
        <v>1074</v>
      </c>
      <c r="K7" s="103" t="s">
        <v>17</v>
      </c>
      <c r="L7" s="14">
        <f>SUM(L8:L22)</f>
        <v>0</v>
      </c>
      <c r="M7" s="46"/>
    </row>
    <row r="8" s="4" customFormat="1" ht="30" customHeight="1" spans="1:13">
      <c r="A8" s="19">
        <v>1</v>
      </c>
      <c r="B8" s="19" t="s">
        <v>572</v>
      </c>
      <c r="C8" s="19" t="s">
        <v>573</v>
      </c>
      <c r="D8" s="87" t="s">
        <v>574</v>
      </c>
      <c r="E8" s="88">
        <v>120</v>
      </c>
      <c r="F8" s="19" t="s">
        <v>17</v>
      </c>
      <c r="G8" s="19">
        <f>H8+J8+L8</f>
        <v>120</v>
      </c>
      <c r="H8" s="19">
        <v>0</v>
      </c>
      <c r="I8" s="16" t="s">
        <v>17</v>
      </c>
      <c r="J8" s="88">
        <v>120</v>
      </c>
      <c r="K8" s="104" t="s">
        <v>42</v>
      </c>
      <c r="L8" s="19">
        <v>0</v>
      </c>
      <c r="M8" s="18" t="s">
        <v>94</v>
      </c>
    </row>
    <row r="9" s="4" customFormat="1" ht="30" customHeight="1" spans="1:13">
      <c r="A9" s="19">
        <v>2</v>
      </c>
      <c r="B9" s="19" t="s">
        <v>575</v>
      </c>
      <c r="C9" s="19" t="s">
        <v>573</v>
      </c>
      <c r="D9" s="87" t="s">
        <v>574</v>
      </c>
      <c r="E9" s="88">
        <v>120</v>
      </c>
      <c r="F9" s="19" t="s">
        <v>17</v>
      </c>
      <c r="G9" s="19">
        <f t="shared" ref="G9:G27" si="0">H9+J9+L9</f>
        <v>120</v>
      </c>
      <c r="H9" s="19">
        <v>0</v>
      </c>
      <c r="I9" s="16" t="s">
        <v>17</v>
      </c>
      <c r="J9" s="88">
        <v>120</v>
      </c>
      <c r="K9" s="104" t="s">
        <v>42</v>
      </c>
      <c r="L9" s="19">
        <v>0</v>
      </c>
      <c r="M9" s="18" t="s">
        <v>94</v>
      </c>
    </row>
    <row r="10" s="4" customFormat="1" ht="30" customHeight="1" spans="1:13">
      <c r="A10" s="19">
        <v>3</v>
      </c>
      <c r="B10" s="19" t="s">
        <v>576</v>
      </c>
      <c r="C10" s="19" t="s">
        <v>573</v>
      </c>
      <c r="D10" s="87" t="s">
        <v>574</v>
      </c>
      <c r="E10" s="88">
        <v>120</v>
      </c>
      <c r="F10" s="19" t="s">
        <v>17</v>
      </c>
      <c r="G10" s="19">
        <f t="shared" si="0"/>
        <v>120</v>
      </c>
      <c r="H10" s="19">
        <v>0</v>
      </c>
      <c r="I10" s="16" t="s">
        <v>17</v>
      </c>
      <c r="J10" s="88">
        <v>120</v>
      </c>
      <c r="K10" s="104" t="s">
        <v>42</v>
      </c>
      <c r="L10" s="19">
        <v>0</v>
      </c>
      <c r="M10" s="18" t="s">
        <v>94</v>
      </c>
    </row>
    <row r="11" s="4" customFormat="1" ht="30" customHeight="1" spans="1:13">
      <c r="A11" s="19">
        <v>4</v>
      </c>
      <c r="B11" s="19" t="s">
        <v>577</v>
      </c>
      <c r="C11" s="19" t="s">
        <v>573</v>
      </c>
      <c r="D11" s="87" t="s">
        <v>574</v>
      </c>
      <c r="E11" s="88">
        <v>120</v>
      </c>
      <c r="F11" s="19" t="s">
        <v>17</v>
      </c>
      <c r="G11" s="19">
        <f t="shared" si="0"/>
        <v>120</v>
      </c>
      <c r="H11" s="19">
        <v>0</v>
      </c>
      <c r="I11" s="16" t="s">
        <v>17</v>
      </c>
      <c r="J11" s="88">
        <v>120</v>
      </c>
      <c r="K11" s="104" t="s">
        <v>42</v>
      </c>
      <c r="L11" s="19">
        <v>0</v>
      </c>
      <c r="M11" s="18" t="s">
        <v>94</v>
      </c>
    </row>
    <row r="12" s="4" customFormat="1" ht="30" customHeight="1" spans="1:13">
      <c r="A12" s="19">
        <v>5</v>
      </c>
      <c r="B12" s="19" t="s">
        <v>578</v>
      </c>
      <c r="C12" s="19" t="s">
        <v>573</v>
      </c>
      <c r="D12" s="87" t="s">
        <v>574</v>
      </c>
      <c r="E12" s="88">
        <v>120</v>
      </c>
      <c r="F12" s="19" t="s">
        <v>17</v>
      </c>
      <c r="G12" s="19">
        <f t="shared" si="0"/>
        <v>120</v>
      </c>
      <c r="H12" s="19">
        <v>0</v>
      </c>
      <c r="I12" s="16" t="s">
        <v>17</v>
      </c>
      <c r="J12" s="88">
        <v>120</v>
      </c>
      <c r="K12" s="104" t="s">
        <v>42</v>
      </c>
      <c r="L12" s="19">
        <v>0</v>
      </c>
      <c r="M12" s="18" t="s">
        <v>94</v>
      </c>
    </row>
    <row r="13" s="4" customFormat="1" ht="30" customHeight="1" spans="1:13">
      <c r="A13" s="19">
        <v>6</v>
      </c>
      <c r="B13" s="19" t="s">
        <v>579</v>
      </c>
      <c r="C13" s="19" t="s">
        <v>573</v>
      </c>
      <c r="D13" s="87" t="s">
        <v>574</v>
      </c>
      <c r="E13" s="89">
        <v>77</v>
      </c>
      <c r="F13" s="19" t="s">
        <v>17</v>
      </c>
      <c r="G13" s="19">
        <f t="shared" si="0"/>
        <v>77</v>
      </c>
      <c r="H13" s="19">
        <v>0</v>
      </c>
      <c r="I13" s="16" t="s">
        <v>17</v>
      </c>
      <c r="J13" s="19">
        <v>77</v>
      </c>
      <c r="K13" s="104" t="s">
        <v>42</v>
      </c>
      <c r="L13" s="19">
        <v>0</v>
      </c>
      <c r="M13" s="18" t="s">
        <v>107</v>
      </c>
    </row>
    <row r="14" s="4" customFormat="1" ht="30" customHeight="1" spans="1:13">
      <c r="A14" s="19">
        <v>7</v>
      </c>
      <c r="B14" s="19" t="s">
        <v>580</v>
      </c>
      <c r="C14" s="19" t="s">
        <v>573</v>
      </c>
      <c r="D14" s="87" t="s">
        <v>574</v>
      </c>
      <c r="E14" s="89">
        <v>77</v>
      </c>
      <c r="F14" s="19" t="s">
        <v>17</v>
      </c>
      <c r="G14" s="19">
        <f t="shared" si="0"/>
        <v>77</v>
      </c>
      <c r="H14" s="19">
        <v>0</v>
      </c>
      <c r="I14" s="16" t="s">
        <v>17</v>
      </c>
      <c r="J14" s="19">
        <v>77</v>
      </c>
      <c r="K14" s="104" t="s">
        <v>42</v>
      </c>
      <c r="L14" s="19">
        <v>0</v>
      </c>
      <c r="M14" s="18" t="s">
        <v>107</v>
      </c>
    </row>
    <row r="15" s="4" customFormat="1" ht="30" customHeight="1" spans="1:13">
      <c r="A15" s="19">
        <v>8</v>
      </c>
      <c r="B15" s="19" t="s">
        <v>581</v>
      </c>
      <c r="C15" s="19" t="s">
        <v>573</v>
      </c>
      <c r="D15" s="87" t="s">
        <v>574</v>
      </c>
      <c r="E15" s="89">
        <v>77</v>
      </c>
      <c r="F15" s="19" t="s">
        <v>17</v>
      </c>
      <c r="G15" s="19">
        <f t="shared" si="0"/>
        <v>77</v>
      </c>
      <c r="H15" s="19">
        <v>37</v>
      </c>
      <c r="I15" s="15" t="s">
        <v>582</v>
      </c>
      <c r="J15" s="19">
        <v>40</v>
      </c>
      <c r="K15" s="104" t="s">
        <v>42</v>
      </c>
      <c r="L15" s="19">
        <v>0</v>
      </c>
      <c r="M15" s="18" t="s">
        <v>107</v>
      </c>
    </row>
    <row r="16" s="4" customFormat="1" ht="30" customHeight="1" spans="1:13">
      <c r="A16" s="19">
        <v>9</v>
      </c>
      <c r="B16" s="19" t="s">
        <v>583</v>
      </c>
      <c r="C16" s="19" t="s">
        <v>573</v>
      </c>
      <c r="D16" s="87" t="s">
        <v>574</v>
      </c>
      <c r="E16" s="89">
        <v>77</v>
      </c>
      <c r="F16" s="19" t="s">
        <v>17</v>
      </c>
      <c r="G16" s="19">
        <f t="shared" si="0"/>
        <v>77</v>
      </c>
      <c r="H16" s="19">
        <v>37</v>
      </c>
      <c r="I16" s="15" t="s">
        <v>582</v>
      </c>
      <c r="J16" s="19">
        <v>40</v>
      </c>
      <c r="K16" s="104" t="s">
        <v>42</v>
      </c>
      <c r="L16" s="19">
        <v>0</v>
      </c>
      <c r="M16" s="18" t="s">
        <v>107</v>
      </c>
    </row>
    <row r="17" s="4" customFormat="1" ht="30" customHeight="1" spans="1:13">
      <c r="A17" s="19">
        <v>10</v>
      </c>
      <c r="B17" s="19" t="s">
        <v>584</v>
      </c>
      <c r="C17" s="19" t="s">
        <v>573</v>
      </c>
      <c r="D17" s="87" t="s">
        <v>574</v>
      </c>
      <c r="E17" s="89">
        <v>77</v>
      </c>
      <c r="F17" s="19" t="s">
        <v>17</v>
      </c>
      <c r="G17" s="19">
        <f t="shared" si="0"/>
        <v>77</v>
      </c>
      <c r="H17" s="19">
        <v>37</v>
      </c>
      <c r="I17" s="15" t="s">
        <v>582</v>
      </c>
      <c r="J17" s="19">
        <v>40</v>
      </c>
      <c r="K17" s="104" t="s">
        <v>42</v>
      </c>
      <c r="L17" s="19">
        <v>0</v>
      </c>
      <c r="M17" s="18" t="s">
        <v>107</v>
      </c>
    </row>
    <row r="18" s="4" customFormat="1" ht="51" customHeight="1" spans="1:13">
      <c r="A18" s="19">
        <v>11</v>
      </c>
      <c r="B18" s="19" t="s">
        <v>585</v>
      </c>
      <c r="C18" s="19" t="s">
        <v>573</v>
      </c>
      <c r="D18" s="87" t="s">
        <v>574</v>
      </c>
      <c r="E18" s="89">
        <v>77</v>
      </c>
      <c r="F18" s="19" t="s">
        <v>17</v>
      </c>
      <c r="G18" s="19">
        <f t="shared" si="0"/>
        <v>77</v>
      </c>
      <c r="H18" s="19">
        <v>37</v>
      </c>
      <c r="I18" s="15" t="s">
        <v>586</v>
      </c>
      <c r="J18" s="19">
        <v>40</v>
      </c>
      <c r="K18" s="104" t="s">
        <v>42</v>
      </c>
      <c r="L18" s="19">
        <v>0</v>
      </c>
      <c r="M18" s="18" t="s">
        <v>107</v>
      </c>
    </row>
    <row r="19" s="4" customFormat="1" ht="30" customHeight="1" spans="1:13">
      <c r="A19" s="19">
        <v>12</v>
      </c>
      <c r="B19" s="19" t="s">
        <v>587</v>
      </c>
      <c r="C19" s="19" t="s">
        <v>573</v>
      </c>
      <c r="D19" s="87" t="s">
        <v>574</v>
      </c>
      <c r="E19" s="89">
        <v>77</v>
      </c>
      <c r="F19" s="19" t="s">
        <v>17</v>
      </c>
      <c r="G19" s="19">
        <f t="shared" si="0"/>
        <v>77</v>
      </c>
      <c r="H19" s="19">
        <v>37</v>
      </c>
      <c r="I19" s="15" t="s">
        <v>582</v>
      </c>
      <c r="J19" s="19">
        <v>40</v>
      </c>
      <c r="K19" s="104" t="s">
        <v>42</v>
      </c>
      <c r="L19" s="19">
        <v>0</v>
      </c>
      <c r="M19" s="18" t="s">
        <v>107</v>
      </c>
    </row>
    <row r="20" s="4" customFormat="1" ht="30" customHeight="1" spans="1:13">
      <c r="A20" s="19">
        <v>13</v>
      </c>
      <c r="B20" s="19" t="s">
        <v>588</v>
      </c>
      <c r="C20" s="19" t="s">
        <v>573</v>
      </c>
      <c r="D20" s="87" t="s">
        <v>574</v>
      </c>
      <c r="E20" s="89">
        <v>77</v>
      </c>
      <c r="F20" s="19" t="s">
        <v>17</v>
      </c>
      <c r="G20" s="19">
        <f t="shared" si="0"/>
        <v>77</v>
      </c>
      <c r="H20" s="19">
        <v>37</v>
      </c>
      <c r="I20" s="15" t="s">
        <v>582</v>
      </c>
      <c r="J20" s="19">
        <v>40</v>
      </c>
      <c r="K20" s="104" t="s">
        <v>42</v>
      </c>
      <c r="L20" s="19">
        <v>0</v>
      </c>
      <c r="M20" s="18" t="s">
        <v>107</v>
      </c>
    </row>
    <row r="21" s="4" customFormat="1" ht="30" customHeight="1" spans="1:13">
      <c r="A21" s="19">
        <v>14</v>
      </c>
      <c r="B21" s="19" t="s">
        <v>589</v>
      </c>
      <c r="C21" s="19" t="s">
        <v>573</v>
      </c>
      <c r="D21" s="87" t="s">
        <v>574</v>
      </c>
      <c r="E21" s="89">
        <v>77</v>
      </c>
      <c r="F21" s="19" t="s">
        <v>17</v>
      </c>
      <c r="G21" s="19">
        <f t="shared" si="0"/>
        <v>77</v>
      </c>
      <c r="H21" s="19">
        <v>37</v>
      </c>
      <c r="I21" s="15" t="s">
        <v>582</v>
      </c>
      <c r="J21" s="19">
        <v>40</v>
      </c>
      <c r="K21" s="104" t="s">
        <v>42</v>
      </c>
      <c r="L21" s="19">
        <v>0</v>
      </c>
      <c r="M21" s="18" t="s">
        <v>107</v>
      </c>
    </row>
    <row r="22" s="4" customFormat="1" ht="30" customHeight="1" spans="1:13">
      <c r="A22" s="19">
        <v>15</v>
      </c>
      <c r="B22" s="19" t="s">
        <v>590</v>
      </c>
      <c r="C22" s="19" t="s">
        <v>573</v>
      </c>
      <c r="D22" s="87" t="s">
        <v>574</v>
      </c>
      <c r="E22" s="89">
        <v>77</v>
      </c>
      <c r="F22" s="19" t="s">
        <v>17</v>
      </c>
      <c r="G22" s="19">
        <f t="shared" si="0"/>
        <v>77</v>
      </c>
      <c r="H22" s="19">
        <v>37</v>
      </c>
      <c r="I22" s="15" t="s">
        <v>31</v>
      </c>
      <c r="J22" s="19">
        <v>40</v>
      </c>
      <c r="K22" s="104" t="s">
        <v>42</v>
      </c>
      <c r="L22" s="19">
        <v>0</v>
      </c>
      <c r="M22" s="18" t="s">
        <v>107</v>
      </c>
    </row>
    <row r="23" s="5" customFormat="1" ht="30" customHeight="1" spans="1:13">
      <c r="A23" s="44" t="s">
        <v>114</v>
      </c>
      <c r="B23" s="45"/>
      <c r="C23" s="46"/>
      <c r="D23" s="14" t="s">
        <v>88</v>
      </c>
      <c r="E23" s="55">
        <f>E24+E25</f>
        <v>77.4</v>
      </c>
      <c r="F23" s="11" t="s">
        <v>17</v>
      </c>
      <c r="G23" s="90">
        <f t="shared" si="0"/>
        <v>77.4</v>
      </c>
      <c r="H23" s="90">
        <f>H24+H25</f>
        <v>77.4</v>
      </c>
      <c r="I23" s="105" t="s">
        <v>17</v>
      </c>
      <c r="J23" s="90">
        <f>J24+J25</f>
        <v>0</v>
      </c>
      <c r="K23" s="105" t="s">
        <v>17</v>
      </c>
      <c r="L23" s="90">
        <f>L24+L25</f>
        <v>0</v>
      </c>
      <c r="M23" s="14"/>
    </row>
    <row r="24" s="4" customFormat="1" ht="30" customHeight="1" spans="1:13">
      <c r="A24" s="19">
        <v>1</v>
      </c>
      <c r="B24" s="91" t="s">
        <v>591</v>
      </c>
      <c r="C24" s="19" t="s">
        <v>116</v>
      </c>
      <c r="D24" s="18" t="s">
        <v>117</v>
      </c>
      <c r="E24" s="19">
        <v>4.5</v>
      </c>
      <c r="F24" s="14" t="s">
        <v>17</v>
      </c>
      <c r="G24" s="19">
        <f t="shared" si="0"/>
        <v>4.5</v>
      </c>
      <c r="H24" s="19">
        <v>4.5</v>
      </c>
      <c r="I24" s="15" t="s">
        <v>31</v>
      </c>
      <c r="J24" s="19">
        <v>0</v>
      </c>
      <c r="K24" s="16" t="s">
        <v>17</v>
      </c>
      <c r="L24" s="19">
        <v>0</v>
      </c>
      <c r="M24" s="18" t="s">
        <v>94</v>
      </c>
    </row>
    <row r="25" s="4" customFormat="1" ht="30" customHeight="1" spans="1:13">
      <c r="A25" s="19">
        <v>2</v>
      </c>
      <c r="B25" s="91" t="s">
        <v>591</v>
      </c>
      <c r="C25" s="19" t="s">
        <v>118</v>
      </c>
      <c r="D25" s="19" t="s">
        <v>119</v>
      </c>
      <c r="E25" s="19">
        <v>72.9</v>
      </c>
      <c r="F25" s="19" t="s">
        <v>17</v>
      </c>
      <c r="G25" s="19">
        <f t="shared" si="0"/>
        <v>72.9</v>
      </c>
      <c r="H25" s="19">
        <v>72.9</v>
      </c>
      <c r="I25" s="15" t="s">
        <v>31</v>
      </c>
      <c r="J25" s="19">
        <v>0</v>
      </c>
      <c r="K25" s="16" t="s">
        <v>17</v>
      </c>
      <c r="L25" s="19">
        <v>0</v>
      </c>
      <c r="M25" s="18" t="s">
        <v>94</v>
      </c>
    </row>
    <row r="26" s="5" customFormat="1" ht="30" customHeight="1" spans="1:13">
      <c r="A26" s="52" t="s">
        <v>120</v>
      </c>
      <c r="B26" s="53"/>
      <c r="C26" s="54"/>
      <c r="D26" s="53" t="s">
        <v>88</v>
      </c>
      <c r="E26" s="14">
        <f>SUM(E27:E33)</f>
        <v>785</v>
      </c>
      <c r="F26" s="19" t="s">
        <v>17</v>
      </c>
      <c r="G26" s="14">
        <f t="shared" si="0"/>
        <v>450</v>
      </c>
      <c r="H26" s="14">
        <f>SUM(H27:H33)</f>
        <v>57.5</v>
      </c>
      <c r="I26" s="103" t="s">
        <v>17</v>
      </c>
      <c r="J26" s="14">
        <f>SUM(J27:J33)</f>
        <v>274</v>
      </c>
      <c r="K26" s="103" t="s">
        <v>17</v>
      </c>
      <c r="L26" s="14">
        <f>SUM(L27:L33)</f>
        <v>118.5</v>
      </c>
      <c r="M26" s="54"/>
    </row>
    <row r="27" s="5" customFormat="1" ht="40" customHeight="1" spans="1:13">
      <c r="A27" s="19">
        <v>1</v>
      </c>
      <c r="B27" s="82" t="s">
        <v>575</v>
      </c>
      <c r="C27" s="19" t="s">
        <v>592</v>
      </c>
      <c r="D27" s="19" t="s">
        <v>593</v>
      </c>
      <c r="E27" s="19">
        <v>215</v>
      </c>
      <c r="F27" s="19" t="s">
        <v>17</v>
      </c>
      <c r="G27" s="19">
        <f t="shared" si="0"/>
        <v>108</v>
      </c>
      <c r="H27" s="19">
        <v>57.5</v>
      </c>
      <c r="I27" s="15" t="s">
        <v>31</v>
      </c>
      <c r="J27" s="19">
        <v>50.5</v>
      </c>
      <c r="K27" s="104" t="s">
        <v>512</v>
      </c>
      <c r="L27" s="19">
        <v>0</v>
      </c>
      <c r="M27" s="18" t="s">
        <v>94</v>
      </c>
    </row>
    <row r="28" s="5" customFormat="1" ht="40" customHeight="1" spans="1:13">
      <c r="A28" s="19">
        <v>2</v>
      </c>
      <c r="B28" s="82" t="s">
        <v>575</v>
      </c>
      <c r="C28" s="19" t="s">
        <v>594</v>
      </c>
      <c r="D28" s="19" t="s">
        <v>595</v>
      </c>
      <c r="E28" s="19">
        <v>160</v>
      </c>
      <c r="F28" s="19" t="s">
        <v>17</v>
      </c>
      <c r="G28" s="19">
        <f t="shared" ref="G28:G35" si="1">H28+J28+L28</f>
        <v>96</v>
      </c>
      <c r="H28" s="19">
        <v>0</v>
      </c>
      <c r="I28" s="16" t="s">
        <v>17</v>
      </c>
      <c r="J28" s="19">
        <v>96</v>
      </c>
      <c r="K28" s="104" t="s">
        <v>512</v>
      </c>
      <c r="L28" s="19">
        <v>0</v>
      </c>
      <c r="M28" s="18" t="s">
        <v>94</v>
      </c>
    </row>
    <row r="29" s="5" customFormat="1" ht="42" customHeight="1" spans="1:13">
      <c r="A29" s="19">
        <v>3</v>
      </c>
      <c r="B29" s="82" t="s">
        <v>577</v>
      </c>
      <c r="C29" s="19" t="s">
        <v>596</v>
      </c>
      <c r="D29" s="92" t="s">
        <v>597</v>
      </c>
      <c r="E29" s="19">
        <v>117</v>
      </c>
      <c r="F29" s="19" t="s">
        <v>17</v>
      </c>
      <c r="G29" s="19">
        <f t="shared" si="1"/>
        <v>70.2</v>
      </c>
      <c r="H29" s="19">
        <v>0</v>
      </c>
      <c r="I29" s="16" t="s">
        <v>17</v>
      </c>
      <c r="J29" s="19">
        <v>70.2</v>
      </c>
      <c r="K29" s="104" t="s">
        <v>512</v>
      </c>
      <c r="L29" s="19">
        <v>0</v>
      </c>
      <c r="M29" s="18" t="s">
        <v>94</v>
      </c>
    </row>
    <row r="30" s="5" customFormat="1" ht="38" customHeight="1" spans="1:13">
      <c r="A30" s="19">
        <v>4</v>
      </c>
      <c r="B30" s="82" t="s">
        <v>577</v>
      </c>
      <c r="C30" s="19" t="s">
        <v>598</v>
      </c>
      <c r="D30" s="92" t="s">
        <v>599</v>
      </c>
      <c r="E30" s="19">
        <v>32</v>
      </c>
      <c r="F30" s="19" t="s">
        <v>17</v>
      </c>
      <c r="G30" s="19">
        <f t="shared" si="1"/>
        <v>19.2</v>
      </c>
      <c r="H30" s="19">
        <v>0</v>
      </c>
      <c r="I30" s="16" t="s">
        <v>17</v>
      </c>
      <c r="J30" s="19">
        <v>19.2</v>
      </c>
      <c r="K30" s="104" t="s">
        <v>512</v>
      </c>
      <c r="L30" s="19">
        <v>0</v>
      </c>
      <c r="M30" s="18" t="s">
        <v>94</v>
      </c>
    </row>
    <row r="31" s="5" customFormat="1" ht="53" customHeight="1" spans="1:13">
      <c r="A31" s="19">
        <v>5</v>
      </c>
      <c r="B31" s="82" t="s">
        <v>577</v>
      </c>
      <c r="C31" s="19" t="s">
        <v>600</v>
      </c>
      <c r="D31" s="92" t="s">
        <v>601</v>
      </c>
      <c r="E31" s="19">
        <v>65</v>
      </c>
      <c r="F31" s="19" t="s">
        <v>17</v>
      </c>
      <c r="G31" s="19">
        <f t="shared" si="1"/>
        <v>39</v>
      </c>
      <c r="H31" s="19">
        <v>0</v>
      </c>
      <c r="I31" s="16" t="s">
        <v>17</v>
      </c>
      <c r="J31" s="19">
        <v>38.1</v>
      </c>
      <c r="K31" s="104" t="s">
        <v>512</v>
      </c>
      <c r="L31" s="19">
        <v>0.9</v>
      </c>
      <c r="M31" s="18" t="s">
        <v>94</v>
      </c>
    </row>
    <row r="32" s="5" customFormat="1" ht="39" customHeight="1" spans="1:13">
      <c r="A32" s="19">
        <v>6</v>
      </c>
      <c r="B32" s="82" t="s">
        <v>577</v>
      </c>
      <c r="C32" s="19" t="s">
        <v>602</v>
      </c>
      <c r="D32" s="92" t="s">
        <v>603</v>
      </c>
      <c r="E32" s="19">
        <v>46</v>
      </c>
      <c r="F32" s="19" t="s">
        <v>17</v>
      </c>
      <c r="G32" s="19">
        <f t="shared" si="1"/>
        <v>27.6</v>
      </c>
      <c r="H32" s="19">
        <v>0</v>
      </c>
      <c r="I32" s="16" t="s">
        <v>17</v>
      </c>
      <c r="J32" s="19">
        <v>0</v>
      </c>
      <c r="K32" s="16" t="s">
        <v>17</v>
      </c>
      <c r="L32" s="19">
        <v>27.6</v>
      </c>
      <c r="M32" s="18" t="s">
        <v>94</v>
      </c>
    </row>
    <row r="33" s="5" customFormat="1" ht="30" customHeight="1" spans="1:13">
      <c r="A33" s="19">
        <v>7</v>
      </c>
      <c r="B33" s="19" t="s">
        <v>604</v>
      </c>
      <c r="C33" s="19" t="s">
        <v>605</v>
      </c>
      <c r="D33" s="19" t="s">
        <v>606</v>
      </c>
      <c r="E33" s="19">
        <v>150</v>
      </c>
      <c r="F33" s="19" t="s">
        <v>17</v>
      </c>
      <c r="G33" s="19">
        <f t="shared" si="1"/>
        <v>90</v>
      </c>
      <c r="H33" s="19">
        <v>0</v>
      </c>
      <c r="I33" s="16" t="s">
        <v>17</v>
      </c>
      <c r="J33" s="19">
        <v>0</v>
      </c>
      <c r="K33" s="16" t="s">
        <v>17</v>
      </c>
      <c r="L33" s="19">
        <v>90</v>
      </c>
      <c r="M33" s="18" t="s">
        <v>107</v>
      </c>
    </row>
    <row r="34" s="79" customFormat="1" ht="36" customHeight="1" spans="1:13">
      <c r="A34" s="11" t="s">
        <v>607</v>
      </c>
      <c r="B34" s="11"/>
      <c r="C34" s="11"/>
      <c r="D34" s="11" t="s">
        <v>88</v>
      </c>
      <c r="E34" s="11">
        <f>SUM(E35:E51)</f>
        <v>1275.127008</v>
      </c>
      <c r="F34" s="11">
        <f>SUM(F35:F51)</f>
        <v>612.702</v>
      </c>
      <c r="G34" s="11">
        <f t="shared" si="1"/>
        <v>662.425008</v>
      </c>
      <c r="H34" s="11">
        <f>SUM(H35:H51)</f>
        <v>596.539557</v>
      </c>
      <c r="I34" s="16" t="s">
        <v>17</v>
      </c>
      <c r="J34" s="11">
        <f>SUM(J35:J51)</f>
        <v>65.885451</v>
      </c>
      <c r="K34" s="16" t="s">
        <v>17</v>
      </c>
      <c r="L34" s="11">
        <f>SUM(L35:L51)</f>
        <v>0</v>
      </c>
      <c r="M34" s="55"/>
    </row>
    <row r="35" s="78" customFormat="1" ht="48" customHeight="1" spans="1:13">
      <c r="A35" s="93">
        <v>1</v>
      </c>
      <c r="B35" s="82" t="s">
        <v>575</v>
      </c>
      <c r="C35" s="19" t="s">
        <v>608</v>
      </c>
      <c r="D35" s="18" t="s">
        <v>609</v>
      </c>
      <c r="E35" s="18">
        <v>186.1916</v>
      </c>
      <c r="F35" s="94">
        <v>91.5494</v>
      </c>
      <c r="G35" s="19">
        <f t="shared" si="1"/>
        <v>94.6422</v>
      </c>
      <c r="H35" s="19">
        <v>94.6422</v>
      </c>
      <c r="I35" s="15" t="s">
        <v>31</v>
      </c>
      <c r="J35" s="19">
        <v>0</v>
      </c>
      <c r="K35" s="16" t="s">
        <v>17</v>
      </c>
      <c r="L35" s="19">
        <v>0</v>
      </c>
      <c r="M35" s="20" t="s">
        <v>94</v>
      </c>
    </row>
    <row r="36" s="78" customFormat="1" ht="36" customHeight="1" spans="1:13">
      <c r="A36" s="93">
        <v>2</v>
      </c>
      <c r="B36" s="82" t="s">
        <v>575</v>
      </c>
      <c r="C36" s="18" t="s">
        <v>610</v>
      </c>
      <c r="D36" s="18" t="s">
        <v>611</v>
      </c>
      <c r="E36" s="18">
        <v>108.6277</v>
      </c>
      <c r="F36" s="94">
        <v>53.2947</v>
      </c>
      <c r="G36" s="19">
        <f t="shared" ref="G36:G53" si="2">H36+J36+L36</f>
        <v>55.333</v>
      </c>
      <c r="H36" s="82">
        <v>55.333</v>
      </c>
      <c r="I36" s="15" t="s">
        <v>31</v>
      </c>
      <c r="J36" s="19">
        <v>0</v>
      </c>
      <c r="K36" s="16" t="s">
        <v>17</v>
      </c>
      <c r="L36" s="19">
        <v>0</v>
      </c>
      <c r="M36" s="20" t="s">
        <v>94</v>
      </c>
    </row>
    <row r="37" s="78" customFormat="1" ht="36" customHeight="1" spans="1:13">
      <c r="A37" s="93">
        <v>3</v>
      </c>
      <c r="B37" s="82" t="s">
        <v>575</v>
      </c>
      <c r="C37" s="18" t="s">
        <v>612</v>
      </c>
      <c r="D37" s="18" t="s">
        <v>613</v>
      </c>
      <c r="E37" s="18">
        <v>60</v>
      </c>
      <c r="F37" s="94">
        <v>18</v>
      </c>
      <c r="G37" s="19">
        <f t="shared" si="2"/>
        <v>42</v>
      </c>
      <c r="H37" s="82">
        <v>42</v>
      </c>
      <c r="I37" s="15" t="s">
        <v>31</v>
      </c>
      <c r="J37" s="19">
        <v>0</v>
      </c>
      <c r="K37" s="16" t="s">
        <v>17</v>
      </c>
      <c r="L37" s="19">
        <v>0</v>
      </c>
      <c r="M37" s="18" t="s">
        <v>94</v>
      </c>
    </row>
    <row r="38" s="78" customFormat="1" ht="36" customHeight="1" spans="1:13">
      <c r="A38" s="93">
        <v>4</v>
      </c>
      <c r="B38" s="95" t="s">
        <v>577</v>
      </c>
      <c r="C38" s="18" t="s">
        <v>614</v>
      </c>
      <c r="D38" s="18" t="s">
        <v>615</v>
      </c>
      <c r="E38" s="18">
        <v>81.596</v>
      </c>
      <c r="F38" s="94">
        <v>40.2832</v>
      </c>
      <c r="G38" s="19">
        <f t="shared" si="2"/>
        <v>41.3128</v>
      </c>
      <c r="H38" s="82">
        <v>41.3128</v>
      </c>
      <c r="I38" s="15" t="s">
        <v>31</v>
      </c>
      <c r="J38" s="19">
        <v>0</v>
      </c>
      <c r="K38" s="16" t="s">
        <v>17</v>
      </c>
      <c r="L38" s="19">
        <v>0</v>
      </c>
      <c r="M38" s="20" t="s">
        <v>94</v>
      </c>
    </row>
    <row r="39" s="78" customFormat="1" ht="44" customHeight="1" spans="1:13">
      <c r="A39" s="93">
        <v>5</v>
      </c>
      <c r="B39" s="95" t="s">
        <v>577</v>
      </c>
      <c r="C39" s="95" t="s">
        <v>616</v>
      </c>
      <c r="D39" s="95" t="s">
        <v>617</v>
      </c>
      <c r="E39" s="95">
        <v>65</v>
      </c>
      <c r="F39" s="94">
        <v>19.5</v>
      </c>
      <c r="G39" s="19">
        <f t="shared" si="2"/>
        <v>45.5</v>
      </c>
      <c r="H39" s="82">
        <v>45.5</v>
      </c>
      <c r="I39" s="15" t="s">
        <v>31</v>
      </c>
      <c r="J39" s="19">
        <v>0</v>
      </c>
      <c r="K39" s="16" t="s">
        <v>17</v>
      </c>
      <c r="L39" s="19">
        <v>0</v>
      </c>
      <c r="M39" s="95" t="s">
        <v>94</v>
      </c>
    </row>
    <row r="40" s="78" customFormat="1" ht="48" customHeight="1" spans="1:13">
      <c r="A40" s="93">
        <v>6</v>
      </c>
      <c r="B40" s="95" t="s">
        <v>577</v>
      </c>
      <c r="C40" s="18" t="s">
        <v>618</v>
      </c>
      <c r="D40" s="18" t="s">
        <v>613</v>
      </c>
      <c r="E40" s="18">
        <v>60</v>
      </c>
      <c r="F40" s="94">
        <v>18</v>
      </c>
      <c r="G40" s="19">
        <f t="shared" si="2"/>
        <v>42</v>
      </c>
      <c r="H40" s="82">
        <v>42</v>
      </c>
      <c r="I40" s="15" t="s">
        <v>31</v>
      </c>
      <c r="J40" s="19">
        <v>0</v>
      </c>
      <c r="K40" s="16" t="s">
        <v>17</v>
      </c>
      <c r="L40" s="19">
        <v>0</v>
      </c>
      <c r="M40" s="95" t="s">
        <v>94</v>
      </c>
    </row>
    <row r="41" s="78" customFormat="1" ht="49" customHeight="1" spans="1:13">
      <c r="A41" s="93">
        <v>7</v>
      </c>
      <c r="B41" s="18" t="s">
        <v>578</v>
      </c>
      <c r="C41" s="18" t="s">
        <v>619</v>
      </c>
      <c r="D41" s="18" t="s">
        <v>620</v>
      </c>
      <c r="E41" s="18">
        <v>136.7557</v>
      </c>
      <c r="F41" s="94">
        <v>67.3505</v>
      </c>
      <c r="G41" s="19">
        <f t="shared" si="2"/>
        <v>69.4052</v>
      </c>
      <c r="H41" s="82">
        <v>69.4052</v>
      </c>
      <c r="I41" s="15" t="s">
        <v>31</v>
      </c>
      <c r="J41" s="19">
        <v>0</v>
      </c>
      <c r="K41" s="16" t="s">
        <v>17</v>
      </c>
      <c r="L41" s="19">
        <v>0</v>
      </c>
      <c r="M41" s="20" t="s">
        <v>94</v>
      </c>
    </row>
    <row r="42" s="78" customFormat="1" ht="54" customHeight="1" spans="1:13">
      <c r="A42" s="93">
        <v>8</v>
      </c>
      <c r="B42" s="18" t="s">
        <v>576</v>
      </c>
      <c r="C42" s="18" t="s">
        <v>621</v>
      </c>
      <c r="D42" s="18" t="s">
        <v>622</v>
      </c>
      <c r="E42" s="18">
        <v>72.0479</v>
      </c>
      <c r="F42" s="94">
        <v>35.7981</v>
      </c>
      <c r="G42" s="19">
        <f t="shared" si="2"/>
        <v>36.2498</v>
      </c>
      <c r="H42" s="82">
        <v>36.2498</v>
      </c>
      <c r="I42" s="15" t="s">
        <v>31</v>
      </c>
      <c r="J42" s="19">
        <v>0</v>
      </c>
      <c r="K42" s="16" t="s">
        <v>17</v>
      </c>
      <c r="L42" s="19">
        <v>0</v>
      </c>
      <c r="M42" s="20" t="s">
        <v>94</v>
      </c>
    </row>
    <row r="43" s="78" customFormat="1" ht="57" customHeight="1" spans="1:13">
      <c r="A43" s="93">
        <v>9</v>
      </c>
      <c r="B43" s="18" t="s">
        <v>576</v>
      </c>
      <c r="C43" s="18" t="s">
        <v>623</v>
      </c>
      <c r="D43" s="18" t="s">
        <v>624</v>
      </c>
      <c r="E43" s="18">
        <v>100</v>
      </c>
      <c r="F43" s="94">
        <v>30</v>
      </c>
      <c r="G43" s="19">
        <f t="shared" si="2"/>
        <v>70</v>
      </c>
      <c r="H43" s="82">
        <v>70</v>
      </c>
      <c r="I43" s="15" t="s">
        <v>31</v>
      </c>
      <c r="J43" s="19">
        <v>0</v>
      </c>
      <c r="K43" s="16" t="s">
        <v>17</v>
      </c>
      <c r="L43" s="19">
        <v>0</v>
      </c>
      <c r="M43" s="18" t="s">
        <v>94</v>
      </c>
    </row>
    <row r="44" s="78" customFormat="1" ht="55" customHeight="1" spans="1:13">
      <c r="A44" s="93">
        <v>10</v>
      </c>
      <c r="B44" s="82" t="s">
        <v>583</v>
      </c>
      <c r="C44" s="19" t="s">
        <v>625</v>
      </c>
      <c r="D44" s="16" t="s">
        <v>626</v>
      </c>
      <c r="E44" s="18">
        <v>44.7882</v>
      </c>
      <c r="F44" s="94">
        <v>35.8305</v>
      </c>
      <c r="G44" s="19">
        <f t="shared" si="2"/>
        <v>8.9577</v>
      </c>
      <c r="H44" s="19">
        <v>0</v>
      </c>
      <c r="I44" s="16" t="s">
        <v>17</v>
      </c>
      <c r="J44" s="19">
        <v>8.9577</v>
      </c>
      <c r="K44" s="104" t="s">
        <v>42</v>
      </c>
      <c r="L44" s="19">
        <v>0</v>
      </c>
      <c r="M44" s="20" t="s">
        <v>107</v>
      </c>
    </row>
    <row r="45" s="78" customFormat="1" ht="36" customHeight="1" spans="1:13">
      <c r="A45" s="93">
        <v>11</v>
      </c>
      <c r="B45" s="82" t="s">
        <v>583</v>
      </c>
      <c r="C45" s="19" t="s">
        <v>627</v>
      </c>
      <c r="D45" s="19" t="s">
        <v>628</v>
      </c>
      <c r="E45" s="18">
        <v>44.8431</v>
      </c>
      <c r="F45" s="94">
        <v>35.8744</v>
      </c>
      <c r="G45" s="19">
        <f t="shared" si="2"/>
        <v>8.9687</v>
      </c>
      <c r="H45" s="19">
        <v>0</v>
      </c>
      <c r="I45" s="16" t="s">
        <v>17</v>
      </c>
      <c r="J45" s="19">
        <v>8.9687</v>
      </c>
      <c r="K45" s="104" t="s">
        <v>42</v>
      </c>
      <c r="L45" s="19">
        <v>0</v>
      </c>
      <c r="M45" s="20" t="s">
        <v>107</v>
      </c>
    </row>
    <row r="46" s="78" customFormat="1" ht="57" customHeight="1" spans="1:13">
      <c r="A46" s="93">
        <v>12</v>
      </c>
      <c r="B46" s="19" t="s">
        <v>583</v>
      </c>
      <c r="C46" s="96" t="s">
        <v>629</v>
      </c>
      <c r="D46" s="18" t="s">
        <v>630</v>
      </c>
      <c r="E46" s="18">
        <v>32.6749</v>
      </c>
      <c r="F46" s="94">
        <v>26.1399</v>
      </c>
      <c r="G46" s="19">
        <f t="shared" si="2"/>
        <v>6.535</v>
      </c>
      <c r="H46" s="19">
        <v>0</v>
      </c>
      <c r="I46" s="16" t="s">
        <v>17</v>
      </c>
      <c r="J46" s="19">
        <v>6.535</v>
      </c>
      <c r="K46" s="104" t="s">
        <v>42</v>
      </c>
      <c r="L46" s="19">
        <v>0</v>
      </c>
      <c r="M46" s="20" t="s">
        <v>107</v>
      </c>
    </row>
    <row r="47" s="78" customFormat="1" ht="65" customHeight="1" spans="1:13">
      <c r="A47" s="93">
        <v>13</v>
      </c>
      <c r="B47" s="19" t="s">
        <v>587</v>
      </c>
      <c r="C47" s="96" t="s">
        <v>631</v>
      </c>
      <c r="D47" s="18" t="s">
        <v>632</v>
      </c>
      <c r="E47" s="18">
        <v>19.172832</v>
      </c>
      <c r="F47" s="94">
        <v>15.3382</v>
      </c>
      <c r="G47" s="19">
        <f t="shared" si="2"/>
        <v>3.834632</v>
      </c>
      <c r="H47" s="19">
        <v>0</v>
      </c>
      <c r="I47" s="16" t="s">
        <v>17</v>
      </c>
      <c r="J47" s="19">
        <v>3.834632</v>
      </c>
      <c r="K47" s="104" t="s">
        <v>42</v>
      </c>
      <c r="L47" s="19">
        <v>0</v>
      </c>
      <c r="M47" s="20" t="s">
        <v>107</v>
      </c>
    </row>
    <row r="48" s="78" customFormat="1" ht="36" customHeight="1" spans="1:13">
      <c r="A48" s="93">
        <v>14</v>
      </c>
      <c r="B48" s="19" t="s">
        <v>590</v>
      </c>
      <c r="C48" s="19" t="s">
        <v>633</v>
      </c>
      <c r="D48" s="19" t="s">
        <v>634</v>
      </c>
      <c r="E48" s="64">
        <v>14.67669</v>
      </c>
      <c r="F48" s="94">
        <v>11.7413</v>
      </c>
      <c r="G48" s="19">
        <f t="shared" si="2"/>
        <v>2.93539</v>
      </c>
      <c r="H48" s="19">
        <v>0</v>
      </c>
      <c r="I48" s="16" t="s">
        <v>17</v>
      </c>
      <c r="J48" s="19">
        <v>2.93539</v>
      </c>
      <c r="K48" s="104" t="s">
        <v>42</v>
      </c>
      <c r="L48" s="19">
        <v>0</v>
      </c>
      <c r="M48" s="20" t="s">
        <v>107</v>
      </c>
    </row>
    <row r="49" s="78" customFormat="1" ht="67" customHeight="1" spans="1:13">
      <c r="A49" s="93">
        <v>15</v>
      </c>
      <c r="B49" s="19" t="s">
        <v>579</v>
      </c>
      <c r="C49" s="96" t="s">
        <v>635</v>
      </c>
      <c r="D49" s="18" t="s">
        <v>636</v>
      </c>
      <c r="E49" s="18">
        <v>44.324386</v>
      </c>
      <c r="F49" s="94">
        <v>35.4594</v>
      </c>
      <c r="G49" s="19">
        <f t="shared" si="2"/>
        <v>8.86498599999999</v>
      </c>
      <c r="H49" s="19">
        <v>0</v>
      </c>
      <c r="I49" s="16" t="s">
        <v>17</v>
      </c>
      <c r="J49" s="19">
        <v>8.86498599999999</v>
      </c>
      <c r="K49" s="104" t="s">
        <v>42</v>
      </c>
      <c r="L49" s="19">
        <v>0</v>
      </c>
      <c r="M49" s="20" t="s">
        <v>107</v>
      </c>
    </row>
    <row r="50" s="78" customFormat="1" ht="36" customHeight="1" spans="1:13">
      <c r="A50" s="93">
        <v>16</v>
      </c>
      <c r="B50" s="18" t="s">
        <v>589</v>
      </c>
      <c r="C50" s="18" t="s">
        <v>637</v>
      </c>
      <c r="D50" s="18" t="s">
        <v>638</v>
      </c>
      <c r="E50" s="18">
        <v>34.428</v>
      </c>
      <c r="F50" s="94">
        <v>27.5424</v>
      </c>
      <c r="G50" s="19">
        <f t="shared" si="2"/>
        <v>6.8856</v>
      </c>
      <c r="H50" s="19">
        <v>0</v>
      </c>
      <c r="I50" s="16" t="s">
        <v>17</v>
      </c>
      <c r="J50" s="19">
        <v>6.8856</v>
      </c>
      <c r="K50" s="104" t="s">
        <v>42</v>
      </c>
      <c r="L50" s="19">
        <v>0</v>
      </c>
      <c r="M50" s="20" t="s">
        <v>107</v>
      </c>
    </row>
    <row r="51" s="78" customFormat="1" ht="44" customHeight="1" spans="1:13">
      <c r="A51" s="93">
        <v>17</v>
      </c>
      <c r="B51" s="18" t="s">
        <v>580</v>
      </c>
      <c r="C51" s="18" t="s">
        <v>639</v>
      </c>
      <c r="D51" s="18" t="s">
        <v>640</v>
      </c>
      <c r="E51" s="18">
        <v>170</v>
      </c>
      <c r="F51" s="94">
        <v>51</v>
      </c>
      <c r="G51" s="19">
        <f t="shared" si="2"/>
        <v>119</v>
      </c>
      <c r="H51" s="19">
        <v>100.096557</v>
      </c>
      <c r="I51" s="15" t="s">
        <v>31</v>
      </c>
      <c r="J51" s="19">
        <v>18.903443</v>
      </c>
      <c r="K51" s="104" t="s">
        <v>42</v>
      </c>
      <c r="L51" s="19">
        <v>0</v>
      </c>
      <c r="M51" s="18" t="s">
        <v>107</v>
      </c>
    </row>
    <row r="52" s="78" customFormat="1" ht="44" customHeight="1" spans="1:13">
      <c r="A52" s="44" t="s">
        <v>64</v>
      </c>
      <c r="B52" s="45"/>
      <c r="C52" s="46"/>
      <c r="D52" s="14" t="s">
        <v>88</v>
      </c>
      <c r="E52" s="14">
        <f>E53</f>
        <v>80</v>
      </c>
      <c r="F52" s="14"/>
      <c r="G52" s="14">
        <f t="shared" si="2"/>
        <v>80</v>
      </c>
      <c r="H52" s="14">
        <f>H53</f>
        <v>0</v>
      </c>
      <c r="I52" s="103" t="s">
        <v>17</v>
      </c>
      <c r="J52" s="14">
        <f>J53</f>
        <v>0</v>
      </c>
      <c r="K52" s="103" t="s">
        <v>17</v>
      </c>
      <c r="L52" s="14">
        <f>L53</f>
        <v>80</v>
      </c>
      <c r="M52" s="14"/>
    </row>
    <row r="53" s="4" customFormat="1" ht="30" customHeight="1" spans="1:13">
      <c r="A53" s="97">
        <v>1</v>
      </c>
      <c r="B53" s="98" t="s">
        <v>591</v>
      </c>
      <c r="C53" s="98" t="s">
        <v>274</v>
      </c>
      <c r="D53" s="97"/>
      <c r="E53" s="97">
        <v>80</v>
      </c>
      <c r="F53" s="97"/>
      <c r="G53" s="99">
        <f t="shared" si="2"/>
        <v>80</v>
      </c>
      <c r="H53" s="19">
        <v>0</v>
      </c>
      <c r="I53" s="16" t="s">
        <v>17</v>
      </c>
      <c r="J53" s="19">
        <v>0</v>
      </c>
      <c r="K53" s="16" t="s">
        <v>17</v>
      </c>
      <c r="L53" s="99">
        <v>80</v>
      </c>
      <c r="M53" s="97"/>
    </row>
  </sheetData>
  <autoFilter ref="A1:M53">
    <extLst/>
  </autoFilter>
  <mergeCells count="17">
    <mergeCell ref="A1:B1"/>
    <mergeCell ref="A2:M2"/>
    <mergeCell ref="A3:M3"/>
    <mergeCell ref="G4:L4"/>
    <mergeCell ref="B6:C6"/>
    <mergeCell ref="A7:C7"/>
    <mergeCell ref="A23:C23"/>
    <mergeCell ref="A26:C26"/>
    <mergeCell ref="A34:C34"/>
    <mergeCell ref="A52:C52"/>
    <mergeCell ref="A4:A5"/>
    <mergeCell ref="B4:B5"/>
    <mergeCell ref="C4:C5"/>
    <mergeCell ref="D4:D5"/>
    <mergeCell ref="E4:E5"/>
    <mergeCell ref="F4:F5"/>
    <mergeCell ref="M4:M5"/>
  </mergeCells>
  <pageMargins left="0.156944444444444" right="0.0784722222222222" top="0.472222222222222" bottom="0.354166666666667" header="0.5" footer="0.354166666666667"/>
  <pageSetup paperSize="9" scale="92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8"/>
  <sheetViews>
    <sheetView zoomScale="80" zoomScaleNormal="80" workbookViewId="0">
      <selection activeCell="G11" sqref="G11"/>
    </sheetView>
  </sheetViews>
  <sheetFormatPr defaultColWidth="9" defaultRowHeight="30" customHeight="1"/>
  <cols>
    <col min="1" max="1" width="9" style="78"/>
    <col min="2" max="2" width="12.85" style="78" customWidth="1"/>
    <col min="3" max="3" width="23.2166666666667" style="78" customWidth="1"/>
    <col min="4" max="4" width="19.7416666666667" style="78" customWidth="1"/>
    <col min="5" max="5" width="16.4666666666667" style="78" customWidth="1"/>
    <col min="6" max="6" width="11.5666666666667" style="78" customWidth="1"/>
    <col min="7" max="7" width="16.3166666666667" style="4" customWidth="1"/>
    <col min="8" max="8" width="11.775" style="1"/>
    <col min="9" max="9" width="15.4416666666667" style="1" customWidth="1"/>
    <col min="10" max="10" width="12.875" style="1"/>
    <col min="11" max="11" width="22.5" style="1" customWidth="1"/>
    <col min="12" max="12" width="11.5" style="1"/>
    <col min="13" max="16384" width="9" style="78"/>
  </cols>
  <sheetData>
    <row r="1" customHeight="1" spans="1:1">
      <c r="A1" s="78" t="s">
        <v>641</v>
      </c>
    </row>
    <row r="2" s="77" customFormat="1" customHeight="1" spans="1:13">
      <c r="A2" s="72" t="s">
        <v>642</v>
      </c>
      <c r="B2" s="72"/>
      <c r="C2" s="72"/>
      <c r="D2" s="72"/>
      <c r="E2" s="73"/>
      <c r="F2" s="73"/>
      <c r="G2" s="80"/>
      <c r="H2" s="73"/>
      <c r="I2" s="73"/>
      <c r="J2" s="73"/>
      <c r="K2" s="73"/>
      <c r="L2" s="73"/>
      <c r="M2" s="73"/>
    </row>
    <row r="3" s="78" customFormat="1" customHeight="1" spans="1:13">
      <c r="A3" s="9" t="s">
        <v>82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="79" customFormat="1" ht="26" customHeight="1" spans="1:13">
      <c r="A4" s="10" t="s">
        <v>2</v>
      </c>
      <c r="B4" s="10" t="s">
        <v>83</v>
      </c>
      <c r="C4" s="10" t="s">
        <v>84</v>
      </c>
      <c r="D4" s="10" t="s">
        <v>8</v>
      </c>
      <c r="E4" s="11" t="s">
        <v>85</v>
      </c>
      <c r="F4" s="38" t="s">
        <v>86</v>
      </c>
      <c r="G4" s="39" t="s">
        <v>87</v>
      </c>
      <c r="H4" s="39"/>
      <c r="I4" s="39"/>
      <c r="J4" s="39"/>
      <c r="K4" s="39"/>
      <c r="L4" s="57"/>
      <c r="M4" s="10" t="s">
        <v>7</v>
      </c>
    </row>
    <row r="5" s="79" customFormat="1" ht="36" customHeight="1" spans="1:13">
      <c r="A5" s="10"/>
      <c r="B5" s="10"/>
      <c r="C5" s="10"/>
      <c r="D5" s="10"/>
      <c r="E5" s="11"/>
      <c r="F5" s="40"/>
      <c r="G5" s="41" t="s">
        <v>88</v>
      </c>
      <c r="H5" s="13" t="s">
        <v>12</v>
      </c>
      <c r="I5" s="11" t="s">
        <v>13</v>
      </c>
      <c r="J5" s="11" t="s">
        <v>14</v>
      </c>
      <c r="K5" s="11" t="s">
        <v>13</v>
      </c>
      <c r="L5" s="11" t="s">
        <v>15</v>
      </c>
      <c r="M5" s="10"/>
    </row>
    <row r="6" s="3" customFormat="1" ht="24" customHeight="1" spans="1:13">
      <c r="A6" s="10">
        <f>A17+A20+A30+A46+A48</f>
        <v>37</v>
      </c>
      <c r="B6" s="10" t="s">
        <v>643</v>
      </c>
      <c r="C6" s="10"/>
      <c r="D6" s="10"/>
      <c r="E6" s="10">
        <f>E7+E18+E21+E31+E47</f>
        <v>1664.517</v>
      </c>
      <c r="F6" s="10">
        <f>F31</f>
        <v>179.6</v>
      </c>
      <c r="G6" s="10">
        <f>H6+J6+L6</f>
        <v>1112.117</v>
      </c>
      <c r="H6" s="10">
        <f>H7+H18+H21+H31+H47</f>
        <v>690.237</v>
      </c>
      <c r="I6" s="10" t="s">
        <v>17</v>
      </c>
      <c r="J6" s="10">
        <f>J7+J18+J21+J31+J47</f>
        <v>301.8</v>
      </c>
      <c r="K6" s="10" t="s">
        <v>17</v>
      </c>
      <c r="L6" s="10">
        <f>L7+L18+L21+L31+L47</f>
        <v>120.08</v>
      </c>
      <c r="M6" s="10"/>
    </row>
    <row r="7" s="5" customFormat="1" customHeight="1" spans="1:13">
      <c r="A7" s="44" t="s">
        <v>90</v>
      </c>
      <c r="B7" s="45"/>
      <c r="C7" s="46"/>
      <c r="D7" s="14" t="s">
        <v>88</v>
      </c>
      <c r="E7" s="14">
        <f>SUM(E8:E17)</f>
        <v>856</v>
      </c>
      <c r="F7" s="14"/>
      <c r="G7" s="14">
        <f>H7+J7+L7</f>
        <v>660</v>
      </c>
      <c r="H7" s="14">
        <f>SUM(H8:H17)</f>
        <v>520</v>
      </c>
      <c r="I7" s="14" t="s">
        <v>17</v>
      </c>
      <c r="J7" s="14">
        <f>SUM(J8:J17)</f>
        <v>140</v>
      </c>
      <c r="K7" s="14" t="s">
        <v>17</v>
      </c>
      <c r="L7" s="14">
        <f>SUM(L8:L17)</f>
        <v>0</v>
      </c>
      <c r="M7" s="14"/>
    </row>
    <row r="8" s="34" customFormat="1" customHeight="1" spans="1:13">
      <c r="A8" s="48">
        <v>1</v>
      </c>
      <c r="B8" s="49" t="s">
        <v>644</v>
      </c>
      <c r="C8" s="49" t="s">
        <v>645</v>
      </c>
      <c r="D8" s="49" t="s">
        <v>646</v>
      </c>
      <c r="E8" s="48">
        <v>120</v>
      </c>
      <c r="F8" s="49"/>
      <c r="G8" s="49">
        <f>H8+J8+L8</f>
        <v>120</v>
      </c>
      <c r="H8" s="81">
        <v>120</v>
      </c>
      <c r="I8" s="82" t="s">
        <v>31</v>
      </c>
      <c r="J8" s="81">
        <v>0</v>
      </c>
      <c r="K8" s="84" t="s">
        <v>17</v>
      </c>
      <c r="L8" s="81">
        <v>0</v>
      </c>
      <c r="M8" s="49" t="s">
        <v>94</v>
      </c>
    </row>
    <row r="9" s="4" customFormat="1" customHeight="1" spans="1:13">
      <c r="A9" s="18">
        <v>2</v>
      </c>
      <c r="B9" s="19" t="s">
        <v>647</v>
      </c>
      <c r="C9" s="19" t="s">
        <v>648</v>
      </c>
      <c r="D9" s="19" t="s">
        <v>649</v>
      </c>
      <c r="E9" s="18">
        <v>120</v>
      </c>
      <c r="F9" s="19"/>
      <c r="G9" s="49">
        <f t="shared" ref="G9:G22" si="0">H9+J9+L9</f>
        <v>120</v>
      </c>
      <c r="H9" s="18">
        <v>120</v>
      </c>
      <c r="I9" s="82" t="s">
        <v>31</v>
      </c>
      <c r="J9" s="82">
        <v>0</v>
      </c>
      <c r="K9" s="82" t="s">
        <v>17</v>
      </c>
      <c r="L9" s="82">
        <v>0</v>
      </c>
      <c r="M9" s="19" t="s">
        <v>475</v>
      </c>
    </row>
    <row r="10" s="4" customFormat="1" customHeight="1" spans="1:13">
      <c r="A10" s="18">
        <v>3</v>
      </c>
      <c r="B10" s="19" t="s">
        <v>650</v>
      </c>
      <c r="C10" s="19" t="s">
        <v>651</v>
      </c>
      <c r="D10" s="19" t="s">
        <v>652</v>
      </c>
      <c r="E10" s="18">
        <v>77</v>
      </c>
      <c r="F10" s="19"/>
      <c r="G10" s="49">
        <f t="shared" si="0"/>
        <v>77</v>
      </c>
      <c r="H10" s="82">
        <v>77</v>
      </c>
      <c r="I10" s="82" t="s">
        <v>31</v>
      </c>
      <c r="J10" s="82">
        <v>0</v>
      </c>
      <c r="K10" s="82" t="s">
        <v>17</v>
      </c>
      <c r="L10" s="82">
        <v>0</v>
      </c>
      <c r="M10" s="19" t="s">
        <v>107</v>
      </c>
    </row>
    <row r="11" s="4" customFormat="1" customHeight="1" spans="1:13">
      <c r="A11" s="18">
        <v>4</v>
      </c>
      <c r="B11" s="19" t="s">
        <v>653</v>
      </c>
      <c r="C11" s="19" t="s">
        <v>648</v>
      </c>
      <c r="D11" s="19" t="s">
        <v>654</v>
      </c>
      <c r="E11" s="18">
        <v>77</v>
      </c>
      <c r="F11" s="19"/>
      <c r="G11" s="49">
        <f t="shared" si="0"/>
        <v>40</v>
      </c>
      <c r="H11" s="82">
        <v>40</v>
      </c>
      <c r="I11" s="82" t="s">
        <v>31</v>
      </c>
      <c r="J11" s="19">
        <v>0</v>
      </c>
      <c r="K11" s="19" t="s">
        <v>17</v>
      </c>
      <c r="L11" s="82">
        <v>0</v>
      </c>
      <c r="M11" s="19" t="s">
        <v>107</v>
      </c>
    </row>
    <row r="12" s="4" customFormat="1" customHeight="1" spans="1:13">
      <c r="A12" s="18">
        <v>5</v>
      </c>
      <c r="B12" s="19" t="s">
        <v>655</v>
      </c>
      <c r="C12" s="19" t="s">
        <v>648</v>
      </c>
      <c r="D12" s="19" t="s">
        <v>654</v>
      </c>
      <c r="E12" s="18">
        <v>77</v>
      </c>
      <c r="F12" s="19"/>
      <c r="G12" s="49">
        <f t="shared" si="0"/>
        <v>40</v>
      </c>
      <c r="H12" s="82">
        <v>40</v>
      </c>
      <c r="I12" s="82" t="s">
        <v>31</v>
      </c>
      <c r="J12" s="19">
        <v>0</v>
      </c>
      <c r="K12" s="19" t="s">
        <v>17</v>
      </c>
      <c r="L12" s="82">
        <v>0</v>
      </c>
      <c r="M12" s="19" t="s">
        <v>107</v>
      </c>
    </row>
    <row r="13" s="34" customFormat="1" customHeight="1" spans="1:13">
      <c r="A13" s="48">
        <v>6</v>
      </c>
      <c r="B13" s="49" t="s">
        <v>656</v>
      </c>
      <c r="C13" s="49" t="s">
        <v>648</v>
      </c>
      <c r="D13" s="49" t="s">
        <v>654</v>
      </c>
      <c r="E13" s="48">
        <v>77</v>
      </c>
      <c r="F13" s="49"/>
      <c r="G13" s="49">
        <f t="shared" si="0"/>
        <v>40</v>
      </c>
      <c r="H13" s="81">
        <v>0</v>
      </c>
      <c r="I13" s="81" t="s">
        <v>17</v>
      </c>
      <c r="J13" s="81">
        <v>40</v>
      </c>
      <c r="K13" s="84" t="s">
        <v>42</v>
      </c>
      <c r="L13" s="81">
        <v>0</v>
      </c>
      <c r="M13" s="49" t="s">
        <v>107</v>
      </c>
    </row>
    <row r="14" s="34" customFormat="1" customHeight="1" spans="1:13">
      <c r="A14" s="48">
        <v>7</v>
      </c>
      <c r="B14" s="49" t="s">
        <v>657</v>
      </c>
      <c r="C14" s="49" t="s">
        <v>651</v>
      </c>
      <c r="D14" s="49" t="s">
        <v>652</v>
      </c>
      <c r="E14" s="48">
        <v>77</v>
      </c>
      <c r="F14" s="49"/>
      <c r="G14" s="49">
        <f t="shared" si="0"/>
        <v>77</v>
      </c>
      <c r="H14" s="81">
        <v>77</v>
      </c>
      <c r="I14" s="82" t="s">
        <v>31</v>
      </c>
      <c r="J14" s="19">
        <v>0</v>
      </c>
      <c r="K14" s="19" t="s">
        <v>17</v>
      </c>
      <c r="L14" s="81">
        <v>0</v>
      </c>
      <c r="M14" s="49" t="s">
        <v>107</v>
      </c>
    </row>
    <row r="15" s="34" customFormat="1" customHeight="1" spans="1:13">
      <c r="A15" s="48">
        <v>8</v>
      </c>
      <c r="B15" s="49" t="s">
        <v>658</v>
      </c>
      <c r="C15" s="49" t="s">
        <v>651</v>
      </c>
      <c r="D15" s="49" t="s">
        <v>652</v>
      </c>
      <c r="E15" s="48">
        <v>77</v>
      </c>
      <c r="F15" s="49"/>
      <c r="G15" s="49">
        <f t="shared" si="0"/>
        <v>66</v>
      </c>
      <c r="H15" s="81">
        <v>46</v>
      </c>
      <c r="I15" s="82" t="s">
        <v>31</v>
      </c>
      <c r="J15" s="19">
        <v>20</v>
      </c>
      <c r="K15" s="84" t="s">
        <v>42</v>
      </c>
      <c r="L15" s="81">
        <v>0</v>
      </c>
      <c r="M15" s="49" t="s">
        <v>107</v>
      </c>
    </row>
    <row r="16" s="4" customFormat="1" customHeight="1" spans="1:13">
      <c r="A16" s="18">
        <v>9</v>
      </c>
      <c r="B16" s="19" t="s">
        <v>659</v>
      </c>
      <c r="C16" s="19" t="s">
        <v>648</v>
      </c>
      <c r="D16" s="19" t="s">
        <v>654</v>
      </c>
      <c r="E16" s="18">
        <v>77</v>
      </c>
      <c r="F16" s="19"/>
      <c r="G16" s="49">
        <f t="shared" si="0"/>
        <v>40</v>
      </c>
      <c r="H16" s="19">
        <v>0</v>
      </c>
      <c r="I16" s="19" t="s">
        <v>17</v>
      </c>
      <c r="J16" s="19">
        <v>40</v>
      </c>
      <c r="K16" s="76" t="s">
        <v>42</v>
      </c>
      <c r="L16" s="82">
        <v>0</v>
      </c>
      <c r="M16" s="19" t="s">
        <v>107</v>
      </c>
    </row>
    <row r="17" s="4" customFormat="1" ht="31" customHeight="1" spans="1:13">
      <c r="A17" s="18">
        <v>10</v>
      </c>
      <c r="B17" s="19" t="s">
        <v>660</v>
      </c>
      <c r="C17" s="19" t="s">
        <v>648</v>
      </c>
      <c r="D17" s="19" t="s">
        <v>654</v>
      </c>
      <c r="E17" s="18">
        <v>77</v>
      </c>
      <c r="F17" s="19"/>
      <c r="G17" s="49">
        <f t="shared" si="0"/>
        <v>40</v>
      </c>
      <c r="H17" s="19">
        <v>0</v>
      </c>
      <c r="I17" s="19" t="s">
        <v>17</v>
      </c>
      <c r="J17" s="19">
        <v>40</v>
      </c>
      <c r="K17" s="76" t="s">
        <v>42</v>
      </c>
      <c r="L17" s="82">
        <v>0</v>
      </c>
      <c r="M17" s="19" t="s">
        <v>107</v>
      </c>
    </row>
    <row r="18" s="4" customFormat="1" customHeight="1" spans="1:13">
      <c r="A18" s="14" t="s">
        <v>114</v>
      </c>
      <c r="B18" s="14"/>
      <c r="C18" s="14"/>
      <c r="D18" s="14" t="s">
        <v>88</v>
      </c>
      <c r="E18" s="32">
        <f>E19+E20</f>
        <v>46.017</v>
      </c>
      <c r="F18" s="11"/>
      <c r="G18" s="13">
        <f t="shared" si="0"/>
        <v>46.017</v>
      </c>
      <c r="H18" s="13">
        <f>H19+H20</f>
        <v>46.017</v>
      </c>
      <c r="I18" s="13" t="s">
        <v>17</v>
      </c>
      <c r="J18" s="13">
        <f>J19+J20</f>
        <v>0</v>
      </c>
      <c r="K18" s="13" t="s">
        <v>17</v>
      </c>
      <c r="L18" s="13">
        <f>L19+L20</f>
        <v>0</v>
      </c>
      <c r="M18" s="14"/>
    </row>
    <row r="19" s="4" customFormat="1" customHeight="1" spans="1:13">
      <c r="A19" s="18">
        <v>1</v>
      </c>
      <c r="B19" s="18" t="s">
        <v>661</v>
      </c>
      <c r="C19" s="19" t="s">
        <v>116</v>
      </c>
      <c r="D19" s="18" t="s">
        <v>117</v>
      </c>
      <c r="E19" s="18">
        <v>8.517</v>
      </c>
      <c r="F19" s="19"/>
      <c r="G19" s="64">
        <f t="shared" si="0"/>
        <v>8.517</v>
      </c>
      <c r="H19" s="18">
        <v>8.517</v>
      </c>
      <c r="I19" s="19" t="s">
        <v>31</v>
      </c>
      <c r="J19" s="19">
        <v>0</v>
      </c>
      <c r="K19" s="19" t="s">
        <v>17</v>
      </c>
      <c r="L19" s="19">
        <v>0</v>
      </c>
      <c r="M19" s="19" t="s">
        <v>94</v>
      </c>
    </row>
    <row r="20" s="4" customFormat="1" customHeight="1" spans="1:13">
      <c r="A20" s="18">
        <v>2</v>
      </c>
      <c r="B20" s="18" t="s">
        <v>661</v>
      </c>
      <c r="C20" s="19" t="s">
        <v>118</v>
      </c>
      <c r="D20" s="19" t="s">
        <v>119</v>
      </c>
      <c r="E20" s="18">
        <v>37.5</v>
      </c>
      <c r="F20" s="19"/>
      <c r="G20" s="64">
        <f t="shared" si="0"/>
        <v>37.5</v>
      </c>
      <c r="H20" s="18">
        <v>37.5</v>
      </c>
      <c r="I20" s="19" t="s">
        <v>31</v>
      </c>
      <c r="J20" s="19">
        <v>0</v>
      </c>
      <c r="K20" s="19" t="s">
        <v>17</v>
      </c>
      <c r="L20" s="19">
        <v>0</v>
      </c>
      <c r="M20" s="19" t="s">
        <v>94</v>
      </c>
    </row>
    <row r="21" s="5" customFormat="1" customHeight="1" spans="1:13">
      <c r="A21" s="14" t="s">
        <v>120</v>
      </c>
      <c r="B21" s="14"/>
      <c r="C21" s="14"/>
      <c r="D21" s="14" t="s">
        <v>88</v>
      </c>
      <c r="E21" s="11">
        <f>SUM(E22:E30)</f>
        <v>428</v>
      </c>
      <c r="F21" s="14"/>
      <c r="G21" s="14">
        <f t="shared" si="0"/>
        <v>256.8</v>
      </c>
      <c r="H21" s="11">
        <f>SUM(H22:H30)</f>
        <v>43.72</v>
      </c>
      <c r="I21" s="19" t="s">
        <v>17</v>
      </c>
      <c r="J21" s="11">
        <f>SUM(J22:J30)</f>
        <v>133</v>
      </c>
      <c r="K21" s="19" t="s">
        <v>17</v>
      </c>
      <c r="L21" s="11">
        <f>SUM(L22:L30)</f>
        <v>80.08</v>
      </c>
      <c r="M21" s="14"/>
    </row>
    <row r="22" s="4" customFormat="1" customHeight="1" spans="1:13">
      <c r="A22" s="18">
        <v>1</v>
      </c>
      <c r="B22" s="18" t="s">
        <v>644</v>
      </c>
      <c r="C22" s="18" t="s">
        <v>662</v>
      </c>
      <c r="D22" s="18" t="s">
        <v>132</v>
      </c>
      <c r="E22" s="18">
        <v>26</v>
      </c>
      <c r="F22" s="19"/>
      <c r="G22" s="19">
        <f t="shared" si="0"/>
        <v>15.6</v>
      </c>
      <c r="H22" s="19">
        <v>15.6</v>
      </c>
      <c r="I22" s="19" t="s">
        <v>31</v>
      </c>
      <c r="J22" s="19">
        <v>0</v>
      </c>
      <c r="K22" s="19" t="s">
        <v>17</v>
      </c>
      <c r="L22" s="82">
        <v>0</v>
      </c>
      <c r="M22" s="19" t="s">
        <v>94</v>
      </c>
    </row>
    <row r="23" s="4" customFormat="1" ht="33" customHeight="1" spans="1:13">
      <c r="A23" s="18">
        <v>2</v>
      </c>
      <c r="B23" s="18" t="s">
        <v>644</v>
      </c>
      <c r="C23" s="18" t="s">
        <v>663</v>
      </c>
      <c r="D23" s="18" t="s">
        <v>664</v>
      </c>
      <c r="E23" s="18">
        <v>21</v>
      </c>
      <c r="F23" s="19"/>
      <c r="G23" s="19">
        <f t="shared" ref="G23:G32" si="1">H23+J23+L23</f>
        <v>12.6</v>
      </c>
      <c r="H23" s="19">
        <v>12.6</v>
      </c>
      <c r="I23" s="19" t="s">
        <v>31</v>
      </c>
      <c r="J23" s="19">
        <v>0</v>
      </c>
      <c r="K23" s="19" t="s">
        <v>17</v>
      </c>
      <c r="L23" s="82">
        <v>0</v>
      </c>
      <c r="M23" s="19" t="s">
        <v>94</v>
      </c>
    </row>
    <row r="24" s="4" customFormat="1" customHeight="1" spans="1:13">
      <c r="A24" s="18">
        <v>3</v>
      </c>
      <c r="B24" s="18" t="s">
        <v>644</v>
      </c>
      <c r="C24" s="18" t="s">
        <v>665</v>
      </c>
      <c r="D24" s="18" t="s">
        <v>666</v>
      </c>
      <c r="E24" s="18">
        <v>30</v>
      </c>
      <c r="F24" s="19"/>
      <c r="G24" s="19">
        <f t="shared" si="1"/>
        <v>18</v>
      </c>
      <c r="H24" s="19">
        <v>15.52</v>
      </c>
      <c r="I24" s="19" t="s">
        <v>31</v>
      </c>
      <c r="J24" s="19">
        <v>2.48</v>
      </c>
      <c r="K24" s="76" t="s">
        <v>42</v>
      </c>
      <c r="L24" s="82">
        <v>0</v>
      </c>
      <c r="M24" s="19" t="s">
        <v>94</v>
      </c>
    </row>
    <row r="25" s="4" customFormat="1" customHeight="1" spans="1:13">
      <c r="A25" s="18">
        <v>4</v>
      </c>
      <c r="B25" s="18" t="s">
        <v>644</v>
      </c>
      <c r="C25" s="18" t="s">
        <v>667</v>
      </c>
      <c r="D25" s="18" t="s">
        <v>258</v>
      </c>
      <c r="E25" s="18">
        <v>37</v>
      </c>
      <c r="F25" s="19"/>
      <c r="G25" s="19">
        <f t="shared" si="1"/>
        <v>22.2</v>
      </c>
      <c r="H25" s="19">
        <v>0</v>
      </c>
      <c r="I25" s="19" t="s">
        <v>17</v>
      </c>
      <c r="J25" s="19">
        <v>22.2</v>
      </c>
      <c r="K25" s="76" t="s">
        <v>42</v>
      </c>
      <c r="L25" s="82">
        <v>0</v>
      </c>
      <c r="M25" s="19" t="s">
        <v>94</v>
      </c>
    </row>
    <row r="26" s="4" customFormat="1" customHeight="1" spans="1:13">
      <c r="A26" s="18">
        <v>5</v>
      </c>
      <c r="B26" s="18" t="s">
        <v>647</v>
      </c>
      <c r="C26" s="18" t="s">
        <v>668</v>
      </c>
      <c r="D26" s="18" t="s">
        <v>669</v>
      </c>
      <c r="E26" s="18">
        <v>49</v>
      </c>
      <c r="F26" s="19"/>
      <c r="G26" s="19">
        <f t="shared" si="1"/>
        <v>29.4</v>
      </c>
      <c r="H26" s="19">
        <v>0</v>
      </c>
      <c r="I26" s="19" t="s">
        <v>17</v>
      </c>
      <c r="J26" s="19">
        <v>29.4</v>
      </c>
      <c r="K26" s="76" t="s">
        <v>42</v>
      </c>
      <c r="L26" s="82">
        <v>0</v>
      </c>
      <c r="M26" s="19" t="s">
        <v>94</v>
      </c>
    </row>
    <row r="27" s="4" customFormat="1" customHeight="1" spans="1:13">
      <c r="A27" s="18">
        <v>6</v>
      </c>
      <c r="B27" s="18" t="s">
        <v>647</v>
      </c>
      <c r="C27" s="18" t="s">
        <v>670</v>
      </c>
      <c r="D27" s="18" t="s">
        <v>671</v>
      </c>
      <c r="E27" s="18">
        <v>6</v>
      </c>
      <c r="F27" s="19"/>
      <c r="G27" s="19">
        <f t="shared" si="1"/>
        <v>3.6</v>
      </c>
      <c r="H27" s="19">
        <v>0</v>
      </c>
      <c r="I27" s="19" t="s">
        <v>17</v>
      </c>
      <c r="J27" s="19">
        <v>3.6</v>
      </c>
      <c r="K27" s="76" t="s">
        <v>42</v>
      </c>
      <c r="L27" s="82">
        <v>0</v>
      </c>
      <c r="M27" s="19" t="s">
        <v>94</v>
      </c>
    </row>
    <row r="28" s="4" customFormat="1" customHeight="1" spans="1:13">
      <c r="A28" s="18">
        <v>7</v>
      </c>
      <c r="B28" s="18" t="s">
        <v>647</v>
      </c>
      <c r="C28" s="18" t="s">
        <v>672</v>
      </c>
      <c r="D28" s="18" t="s">
        <v>673</v>
      </c>
      <c r="E28" s="18">
        <v>53</v>
      </c>
      <c r="F28" s="19"/>
      <c r="G28" s="19">
        <f t="shared" si="1"/>
        <v>31.8</v>
      </c>
      <c r="H28" s="19">
        <v>0</v>
      </c>
      <c r="I28" s="19" t="s">
        <v>17</v>
      </c>
      <c r="J28" s="4">
        <v>31.8</v>
      </c>
      <c r="K28" s="76" t="s">
        <v>42</v>
      </c>
      <c r="L28" s="82">
        <v>0</v>
      </c>
      <c r="M28" s="19" t="s">
        <v>94</v>
      </c>
    </row>
    <row r="29" s="4" customFormat="1" ht="31" customHeight="1" spans="1:13">
      <c r="A29" s="18">
        <v>8</v>
      </c>
      <c r="B29" s="18" t="s">
        <v>655</v>
      </c>
      <c r="C29" s="18" t="s">
        <v>674</v>
      </c>
      <c r="D29" s="18" t="s">
        <v>675</v>
      </c>
      <c r="E29" s="18">
        <v>70</v>
      </c>
      <c r="F29" s="19"/>
      <c r="G29" s="19">
        <f t="shared" si="1"/>
        <v>42</v>
      </c>
      <c r="H29" s="19">
        <v>0</v>
      </c>
      <c r="I29" s="19" t="s">
        <v>17</v>
      </c>
      <c r="J29" s="19">
        <v>42</v>
      </c>
      <c r="K29" s="76" t="s">
        <v>42</v>
      </c>
      <c r="L29" s="19">
        <v>0</v>
      </c>
      <c r="M29" s="19" t="s">
        <v>107</v>
      </c>
    </row>
    <row r="30" s="4" customFormat="1" ht="31" customHeight="1" spans="1:13">
      <c r="A30" s="18">
        <v>9</v>
      </c>
      <c r="B30" s="18" t="s">
        <v>655</v>
      </c>
      <c r="C30" s="18" t="s">
        <v>676</v>
      </c>
      <c r="D30" s="83" t="s">
        <v>677</v>
      </c>
      <c r="E30" s="18">
        <v>136</v>
      </c>
      <c r="F30" s="19"/>
      <c r="G30" s="19">
        <f t="shared" si="1"/>
        <v>81.6</v>
      </c>
      <c r="H30" s="19">
        <v>0</v>
      </c>
      <c r="I30" s="19" t="s">
        <v>17</v>
      </c>
      <c r="J30" s="19">
        <v>1.52</v>
      </c>
      <c r="K30" s="76" t="s">
        <v>42</v>
      </c>
      <c r="L30" s="19">
        <v>80.08</v>
      </c>
      <c r="M30" s="19" t="s">
        <v>107</v>
      </c>
    </row>
    <row r="31" s="3" customFormat="1" ht="36" customHeight="1" spans="1:13">
      <c r="A31" s="11" t="s">
        <v>158</v>
      </c>
      <c r="B31" s="11"/>
      <c r="C31" s="11"/>
      <c r="D31" s="11" t="s">
        <v>88</v>
      </c>
      <c r="E31" s="11">
        <f>SUM(E32:E46)</f>
        <v>294.5</v>
      </c>
      <c r="F31" s="11">
        <f>SUM(F32:F46)</f>
        <v>179.6</v>
      </c>
      <c r="G31" s="11">
        <f t="shared" si="1"/>
        <v>109.3</v>
      </c>
      <c r="H31" s="11">
        <f>SUM(H32:H46)</f>
        <v>80.5</v>
      </c>
      <c r="I31" s="14" t="s">
        <v>17</v>
      </c>
      <c r="J31" s="11">
        <f>SUM(J32:J46)</f>
        <v>28.8</v>
      </c>
      <c r="K31" s="14" t="s">
        <v>17</v>
      </c>
      <c r="L31" s="11">
        <f>SUM(L32:L46)</f>
        <v>0</v>
      </c>
      <c r="M31" s="32"/>
    </row>
    <row r="32" s="1" customFormat="1" ht="36" customHeight="1" spans="1:13">
      <c r="A32" s="27">
        <v>1</v>
      </c>
      <c r="B32" s="18" t="s">
        <v>644</v>
      </c>
      <c r="C32" s="18" t="s">
        <v>678</v>
      </c>
      <c r="D32" s="18" t="s">
        <v>679</v>
      </c>
      <c r="E32" s="18">
        <v>26.6</v>
      </c>
      <c r="F32" s="18">
        <v>5</v>
      </c>
      <c r="G32" s="27">
        <f t="shared" si="1"/>
        <v>16</v>
      </c>
      <c r="H32" s="29">
        <v>16</v>
      </c>
      <c r="I32" s="19" t="s">
        <v>31</v>
      </c>
      <c r="J32" s="19">
        <v>0</v>
      </c>
      <c r="K32" s="19" t="s">
        <v>17</v>
      </c>
      <c r="L32" s="19">
        <v>0</v>
      </c>
      <c r="M32" s="20" t="s">
        <v>94</v>
      </c>
    </row>
    <row r="33" s="1" customFormat="1" ht="36" customHeight="1" spans="1:13">
      <c r="A33" s="27">
        <v>2</v>
      </c>
      <c r="B33" s="18" t="s">
        <v>644</v>
      </c>
      <c r="C33" s="18" t="s">
        <v>680</v>
      </c>
      <c r="D33" s="18" t="s">
        <v>681</v>
      </c>
      <c r="E33" s="18">
        <v>21.8</v>
      </c>
      <c r="F33" s="18">
        <v>8</v>
      </c>
      <c r="G33" s="27">
        <f t="shared" ref="G33:G46" si="2">H33+J33+L33</f>
        <v>13.8</v>
      </c>
      <c r="H33" s="29">
        <v>13.8</v>
      </c>
      <c r="I33" s="19" t="s">
        <v>31</v>
      </c>
      <c r="J33" s="19">
        <v>0</v>
      </c>
      <c r="K33" s="19" t="s">
        <v>17</v>
      </c>
      <c r="L33" s="19">
        <v>0</v>
      </c>
      <c r="M33" s="20" t="s">
        <v>94</v>
      </c>
    </row>
    <row r="34" s="1" customFormat="1" ht="36" customHeight="1" spans="1:13">
      <c r="A34" s="27">
        <v>3</v>
      </c>
      <c r="B34" s="18" t="s">
        <v>644</v>
      </c>
      <c r="C34" s="18" t="s">
        <v>682</v>
      </c>
      <c r="D34" s="18" t="s">
        <v>683</v>
      </c>
      <c r="E34" s="18">
        <v>52.6</v>
      </c>
      <c r="F34" s="18">
        <v>16</v>
      </c>
      <c r="G34" s="27">
        <f t="shared" si="2"/>
        <v>36.6</v>
      </c>
      <c r="H34" s="29">
        <v>36.6</v>
      </c>
      <c r="I34" s="19" t="s">
        <v>31</v>
      </c>
      <c r="J34" s="19">
        <v>0</v>
      </c>
      <c r="K34" s="19" t="s">
        <v>17</v>
      </c>
      <c r="L34" s="19">
        <v>0</v>
      </c>
      <c r="M34" s="20" t="s">
        <v>94</v>
      </c>
    </row>
    <row r="35" s="1" customFormat="1" ht="36" customHeight="1" spans="1:13">
      <c r="A35" s="27">
        <v>4</v>
      </c>
      <c r="B35" s="18" t="s">
        <v>644</v>
      </c>
      <c r="C35" s="18" t="s">
        <v>684</v>
      </c>
      <c r="D35" s="18" t="s">
        <v>685</v>
      </c>
      <c r="E35" s="18">
        <v>1.8</v>
      </c>
      <c r="F35" s="18">
        <v>0.4</v>
      </c>
      <c r="G35" s="27">
        <f t="shared" si="2"/>
        <v>1.4</v>
      </c>
      <c r="H35" s="29">
        <v>1.4</v>
      </c>
      <c r="I35" s="19" t="s">
        <v>31</v>
      </c>
      <c r="J35" s="19">
        <v>0</v>
      </c>
      <c r="K35" s="19" t="s">
        <v>17</v>
      </c>
      <c r="L35" s="19">
        <v>0</v>
      </c>
      <c r="M35" s="20" t="s">
        <v>94</v>
      </c>
    </row>
    <row r="36" s="1" customFormat="1" ht="36" customHeight="1" spans="1:13">
      <c r="A36" s="27">
        <v>5</v>
      </c>
      <c r="B36" s="18" t="s">
        <v>644</v>
      </c>
      <c r="C36" s="18" t="s">
        <v>686</v>
      </c>
      <c r="D36" s="18" t="s">
        <v>687</v>
      </c>
      <c r="E36" s="18">
        <v>12</v>
      </c>
      <c r="F36" s="18">
        <v>9</v>
      </c>
      <c r="G36" s="27">
        <f t="shared" si="2"/>
        <v>3</v>
      </c>
      <c r="H36" s="29">
        <v>3</v>
      </c>
      <c r="I36" s="19" t="s">
        <v>31</v>
      </c>
      <c r="J36" s="19">
        <v>0</v>
      </c>
      <c r="K36" s="19" t="s">
        <v>17</v>
      </c>
      <c r="L36" s="19">
        <v>0</v>
      </c>
      <c r="M36" s="20" t="s">
        <v>94</v>
      </c>
    </row>
    <row r="37" s="1" customFormat="1" ht="36" customHeight="1" spans="1:13">
      <c r="A37" s="27">
        <v>6</v>
      </c>
      <c r="B37" s="19" t="s">
        <v>644</v>
      </c>
      <c r="C37" s="19" t="s">
        <v>688</v>
      </c>
      <c r="D37" s="19" t="s">
        <v>689</v>
      </c>
      <c r="E37" s="64">
        <v>25</v>
      </c>
      <c r="F37" s="28">
        <v>20</v>
      </c>
      <c r="G37" s="27">
        <f t="shared" si="2"/>
        <v>5</v>
      </c>
      <c r="H37" s="19">
        <v>5</v>
      </c>
      <c r="I37" s="19" t="s">
        <v>31</v>
      </c>
      <c r="J37" s="19">
        <v>0</v>
      </c>
      <c r="K37" s="19" t="s">
        <v>17</v>
      </c>
      <c r="L37" s="19">
        <v>0</v>
      </c>
      <c r="M37" s="20" t="s">
        <v>94</v>
      </c>
    </row>
    <row r="38" s="1" customFormat="1" ht="36" customHeight="1" spans="1:13">
      <c r="A38" s="27">
        <v>7</v>
      </c>
      <c r="B38" s="19" t="s">
        <v>644</v>
      </c>
      <c r="C38" s="19" t="s">
        <v>690</v>
      </c>
      <c r="D38" s="19" t="s">
        <v>691</v>
      </c>
      <c r="E38" s="64">
        <v>13.7</v>
      </c>
      <c r="F38" s="28">
        <v>10</v>
      </c>
      <c r="G38" s="27">
        <f t="shared" si="2"/>
        <v>3.7</v>
      </c>
      <c r="H38" s="19">
        <v>3.7</v>
      </c>
      <c r="I38" s="19" t="s">
        <v>31</v>
      </c>
      <c r="J38" s="19">
        <v>0</v>
      </c>
      <c r="K38" s="19" t="s">
        <v>17</v>
      </c>
      <c r="L38" s="19">
        <v>0</v>
      </c>
      <c r="M38" s="20" t="s">
        <v>94</v>
      </c>
    </row>
    <row r="39" s="1" customFormat="1" ht="36" customHeight="1" spans="1:13">
      <c r="A39" s="27">
        <v>8</v>
      </c>
      <c r="B39" s="19" t="s">
        <v>659</v>
      </c>
      <c r="C39" s="19" t="s">
        <v>692</v>
      </c>
      <c r="D39" s="19" t="s">
        <v>693</v>
      </c>
      <c r="E39" s="64">
        <v>25</v>
      </c>
      <c r="F39" s="28">
        <v>20</v>
      </c>
      <c r="G39" s="27">
        <f t="shared" si="2"/>
        <v>5</v>
      </c>
      <c r="H39" s="19">
        <v>0</v>
      </c>
      <c r="I39" s="19" t="s">
        <v>17</v>
      </c>
      <c r="J39" s="19">
        <v>5</v>
      </c>
      <c r="K39" s="19" t="s">
        <v>42</v>
      </c>
      <c r="L39" s="19">
        <v>0</v>
      </c>
      <c r="M39" s="20" t="s">
        <v>94</v>
      </c>
    </row>
    <row r="40" s="1" customFormat="1" ht="36" customHeight="1" spans="1:13">
      <c r="A40" s="27">
        <v>9</v>
      </c>
      <c r="B40" s="19" t="s">
        <v>659</v>
      </c>
      <c r="C40" s="19" t="s">
        <v>694</v>
      </c>
      <c r="D40" s="19" t="s">
        <v>695</v>
      </c>
      <c r="E40" s="64">
        <v>20</v>
      </c>
      <c r="F40" s="28">
        <v>16</v>
      </c>
      <c r="G40" s="27">
        <f t="shared" si="2"/>
        <v>4</v>
      </c>
      <c r="H40" s="19">
        <v>0</v>
      </c>
      <c r="I40" s="19" t="s">
        <v>17</v>
      </c>
      <c r="J40" s="19">
        <v>4</v>
      </c>
      <c r="K40" s="76" t="s">
        <v>42</v>
      </c>
      <c r="L40" s="19">
        <v>0</v>
      </c>
      <c r="M40" s="20" t="s">
        <v>107</v>
      </c>
    </row>
    <row r="41" s="1" customFormat="1" ht="36" customHeight="1" spans="1:13">
      <c r="A41" s="27">
        <v>10</v>
      </c>
      <c r="B41" s="19" t="s">
        <v>650</v>
      </c>
      <c r="C41" s="19" t="s">
        <v>696</v>
      </c>
      <c r="D41" s="19" t="s">
        <v>697</v>
      </c>
      <c r="E41" s="64">
        <v>28</v>
      </c>
      <c r="F41" s="28">
        <v>20</v>
      </c>
      <c r="G41" s="27">
        <f t="shared" si="2"/>
        <v>8</v>
      </c>
      <c r="H41" s="19">
        <v>0</v>
      </c>
      <c r="I41" s="19" t="s">
        <v>17</v>
      </c>
      <c r="J41" s="19">
        <v>8</v>
      </c>
      <c r="K41" s="76" t="s">
        <v>42</v>
      </c>
      <c r="L41" s="19">
        <v>0</v>
      </c>
      <c r="M41" s="20" t="s">
        <v>107</v>
      </c>
    </row>
    <row r="42" s="1" customFormat="1" ht="36" customHeight="1" spans="1:13">
      <c r="A42" s="27">
        <v>11</v>
      </c>
      <c r="B42" s="19" t="s">
        <v>655</v>
      </c>
      <c r="C42" s="19" t="s">
        <v>698</v>
      </c>
      <c r="D42" s="19" t="s">
        <v>699</v>
      </c>
      <c r="E42" s="64">
        <v>35</v>
      </c>
      <c r="F42" s="28">
        <v>29.6</v>
      </c>
      <c r="G42" s="27">
        <f t="shared" si="2"/>
        <v>5.4</v>
      </c>
      <c r="H42" s="19">
        <v>0</v>
      </c>
      <c r="I42" s="19" t="s">
        <v>17</v>
      </c>
      <c r="J42" s="19">
        <v>5.4</v>
      </c>
      <c r="K42" s="76" t="s">
        <v>42</v>
      </c>
      <c r="L42" s="19">
        <v>0</v>
      </c>
      <c r="M42" s="20" t="s">
        <v>107</v>
      </c>
    </row>
    <row r="43" s="1" customFormat="1" ht="46" customHeight="1" spans="1:13">
      <c r="A43" s="27">
        <v>12</v>
      </c>
      <c r="B43" s="19" t="s">
        <v>660</v>
      </c>
      <c r="C43" s="18" t="s">
        <v>700</v>
      </c>
      <c r="D43" s="18" t="s">
        <v>701</v>
      </c>
      <c r="E43" s="18">
        <v>9</v>
      </c>
      <c r="F43" s="28">
        <v>7.2</v>
      </c>
      <c r="G43" s="27">
        <f t="shared" si="2"/>
        <v>1.8</v>
      </c>
      <c r="H43" s="19">
        <v>0</v>
      </c>
      <c r="I43" s="19" t="s">
        <v>17</v>
      </c>
      <c r="J43" s="19">
        <v>1.8</v>
      </c>
      <c r="K43" s="76" t="s">
        <v>42</v>
      </c>
      <c r="L43" s="19">
        <v>0</v>
      </c>
      <c r="M43" s="20" t="s">
        <v>107</v>
      </c>
    </row>
    <row r="44" s="1" customFormat="1" ht="36" customHeight="1" spans="1:13">
      <c r="A44" s="27">
        <v>13</v>
      </c>
      <c r="B44" s="19" t="s">
        <v>660</v>
      </c>
      <c r="C44" s="19" t="s">
        <v>702</v>
      </c>
      <c r="D44" s="19" t="s">
        <v>703</v>
      </c>
      <c r="E44" s="64">
        <v>6</v>
      </c>
      <c r="F44" s="28">
        <v>4.8</v>
      </c>
      <c r="G44" s="27">
        <f t="shared" si="2"/>
        <v>1.2</v>
      </c>
      <c r="H44" s="19">
        <v>0</v>
      </c>
      <c r="I44" s="19" t="s">
        <v>17</v>
      </c>
      <c r="J44" s="19">
        <v>1.2</v>
      </c>
      <c r="K44" s="76" t="s">
        <v>42</v>
      </c>
      <c r="L44" s="19">
        <v>0</v>
      </c>
      <c r="M44" s="20" t="s">
        <v>107</v>
      </c>
    </row>
    <row r="45" s="1" customFormat="1" ht="36" customHeight="1" spans="1:13">
      <c r="A45" s="27">
        <v>14</v>
      </c>
      <c r="B45" s="18" t="s">
        <v>658</v>
      </c>
      <c r="C45" s="18" t="s">
        <v>704</v>
      </c>
      <c r="D45" s="18" t="s">
        <v>705</v>
      </c>
      <c r="E45" s="18">
        <v>8</v>
      </c>
      <c r="F45" s="28">
        <v>5.6</v>
      </c>
      <c r="G45" s="27">
        <f t="shared" si="2"/>
        <v>2.4</v>
      </c>
      <c r="H45" s="19">
        <v>1</v>
      </c>
      <c r="I45" s="19" t="s">
        <v>31</v>
      </c>
      <c r="J45" s="19">
        <v>1.4</v>
      </c>
      <c r="K45" s="76" t="s">
        <v>42</v>
      </c>
      <c r="L45" s="19">
        <v>0</v>
      </c>
      <c r="M45" s="20" t="s">
        <v>107</v>
      </c>
    </row>
    <row r="46" s="1" customFormat="1" ht="36" customHeight="1" spans="1:13">
      <c r="A46" s="27">
        <v>15</v>
      </c>
      <c r="B46" s="18" t="s">
        <v>658</v>
      </c>
      <c r="C46" s="18" t="s">
        <v>706</v>
      </c>
      <c r="D46" s="18" t="s">
        <v>707</v>
      </c>
      <c r="E46" s="18">
        <v>10</v>
      </c>
      <c r="F46" s="28">
        <v>8</v>
      </c>
      <c r="G46" s="27">
        <f t="shared" si="2"/>
        <v>2</v>
      </c>
      <c r="H46" s="19">
        <v>0</v>
      </c>
      <c r="I46" s="19" t="s">
        <v>17</v>
      </c>
      <c r="J46" s="19">
        <v>2</v>
      </c>
      <c r="K46" s="76" t="s">
        <v>42</v>
      </c>
      <c r="L46" s="19">
        <v>0</v>
      </c>
      <c r="M46" s="20" t="s">
        <v>107</v>
      </c>
    </row>
    <row r="47" s="5" customFormat="1" customHeight="1" spans="1:13">
      <c r="A47" s="14" t="s">
        <v>64</v>
      </c>
      <c r="B47" s="14"/>
      <c r="C47" s="14"/>
      <c r="D47" s="14" t="s">
        <v>88</v>
      </c>
      <c r="E47" s="14">
        <f>E48</f>
        <v>40</v>
      </c>
      <c r="F47" s="14"/>
      <c r="G47" s="13">
        <f>G48</f>
        <v>40</v>
      </c>
      <c r="H47" s="14">
        <f>H48</f>
        <v>0</v>
      </c>
      <c r="I47" s="13" t="s">
        <v>17</v>
      </c>
      <c r="J47" s="11">
        <f>J48</f>
        <v>0</v>
      </c>
      <c r="K47" s="14" t="s">
        <v>17</v>
      </c>
      <c r="L47" s="14">
        <f>L48</f>
        <v>40</v>
      </c>
      <c r="M47" s="14"/>
    </row>
    <row r="48" s="4" customFormat="1" customHeight="1" spans="1:13">
      <c r="A48" s="19">
        <v>1</v>
      </c>
      <c r="B48" s="30" t="s">
        <v>661</v>
      </c>
      <c r="C48" s="20" t="s">
        <v>274</v>
      </c>
      <c r="D48" s="19"/>
      <c r="E48" s="19">
        <v>40</v>
      </c>
      <c r="F48" s="19"/>
      <c r="G48" s="28">
        <f>L48</f>
        <v>40</v>
      </c>
      <c r="H48" s="29">
        <v>0</v>
      </c>
      <c r="I48" s="19" t="s">
        <v>17</v>
      </c>
      <c r="J48" s="19">
        <v>0</v>
      </c>
      <c r="K48" s="19" t="s">
        <v>17</v>
      </c>
      <c r="L48" s="19">
        <v>40</v>
      </c>
      <c r="M48" s="19"/>
    </row>
  </sheetData>
  <autoFilter ref="A1:M48">
    <extLst/>
  </autoFilter>
  <mergeCells count="17">
    <mergeCell ref="A1:C1"/>
    <mergeCell ref="A2:M2"/>
    <mergeCell ref="A3:M3"/>
    <mergeCell ref="G4:L4"/>
    <mergeCell ref="B6:C6"/>
    <mergeCell ref="A7:C7"/>
    <mergeCell ref="A18:C18"/>
    <mergeCell ref="A21:C21"/>
    <mergeCell ref="A31:C31"/>
    <mergeCell ref="A47:C47"/>
    <mergeCell ref="A4:A5"/>
    <mergeCell ref="B4:B5"/>
    <mergeCell ref="C4:C5"/>
    <mergeCell ref="D4:D5"/>
    <mergeCell ref="E4:E5"/>
    <mergeCell ref="F4:F5"/>
    <mergeCell ref="M4:M5"/>
  </mergeCells>
  <pageMargins left="0.236111111111111" right="0.196527777777778" top="0.550694444444444" bottom="0.432638888888889" header="0.472222222222222" footer="0.5"/>
  <pageSetup paperSize="9" scale="76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2"/>
  <sheetViews>
    <sheetView view="pageBreakPreview" zoomScale="90" zoomScaleNormal="70" zoomScaleSheetLayoutView="90" topLeftCell="A6" workbookViewId="0">
      <selection activeCell="H23" sqref="H23"/>
    </sheetView>
  </sheetViews>
  <sheetFormatPr defaultColWidth="9" defaultRowHeight="14.25"/>
  <cols>
    <col min="1" max="1" width="4.88333333333333" style="1" customWidth="1"/>
    <col min="2" max="2" width="9.8" style="1" customWidth="1"/>
    <col min="3" max="3" width="26.0333333333333" style="1" customWidth="1"/>
    <col min="4" max="4" width="23.1333333333333" style="1" customWidth="1"/>
    <col min="5" max="5" width="13.75" style="1" customWidth="1"/>
    <col min="6" max="6" width="11.5583333333333" style="1"/>
    <col min="7" max="7" width="14.125" style="1"/>
    <col min="8" max="8" width="12.875" style="1"/>
    <col min="9" max="9" width="19.8833333333333" style="1" customWidth="1"/>
    <col min="10" max="10" width="12.875" style="1"/>
    <col min="11" max="11" width="21.9083333333333" style="1" customWidth="1"/>
    <col min="12" max="12" width="11.5" style="1"/>
    <col min="13" max="13" width="12.8" style="1" customWidth="1"/>
    <col min="14" max="16384" width="9" style="1"/>
  </cols>
  <sheetData>
    <row r="1" spans="1:1">
      <c r="A1" s="1" t="s">
        <v>708</v>
      </c>
    </row>
    <row r="2" s="22" customFormat="1" ht="35.1" customHeight="1" spans="1:13">
      <c r="A2" s="72" t="s">
        <v>709</v>
      </c>
      <c r="B2" s="72"/>
      <c r="C2" s="72"/>
      <c r="D2" s="72"/>
      <c r="E2" s="73"/>
      <c r="F2" s="73"/>
      <c r="G2" s="73"/>
      <c r="H2" s="73"/>
      <c r="I2" s="73"/>
      <c r="J2" s="73"/>
      <c r="K2" s="73"/>
      <c r="L2" s="73"/>
      <c r="M2" s="73"/>
    </row>
    <row r="3" s="1" customFormat="1" ht="21" customHeight="1" spans="1:13">
      <c r="A3" s="9" t="s">
        <v>82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="3" customFormat="1" ht="24" customHeight="1" spans="1:13">
      <c r="A4" s="10" t="s">
        <v>2</v>
      </c>
      <c r="B4" s="10" t="s">
        <v>83</v>
      </c>
      <c r="C4" s="10" t="s">
        <v>84</v>
      </c>
      <c r="D4" s="10" t="s">
        <v>8</v>
      </c>
      <c r="E4" s="11" t="s">
        <v>85</v>
      </c>
      <c r="F4" s="11" t="s">
        <v>86</v>
      </c>
      <c r="G4" s="12" t="s">
        <v>87</v>
      </c>
      <c r="H4" s="12"/>
      <c r="I4" s="12"/>
      <c r="J4" s="12"/>
      <c r="K4" s="12"/>
      <c r="L4" s="12"/>
      <c r="M4" s="10" t="s">
        <v>7</v>
      </c>
    </row>
    <row r="5" s="3" customFormat="1" ht="46" customHeight="1" spans="1:13">
      <c r="A5" s="10"/>
      <c r="B5" s="10"/>
      <c r="C5" s="10"/>
      <c r="D5" s="10"/>
      <c r="E5" s="11"/>
      <c r="F5" s="11"/>
      <c r="G5" s="12" t="s">
        <v>88</v>
      </c>
      <c r="H5" s="13" t="s">
        <v>12</v>
      </c>
      <c r="I5" s="11" t="s">
        <v>13</v>
      </c>
      <c r="J5" s="11" t="s">
        <v>14</v>
      </c>
      <c r="K5" s="11" t="s">
        <v>13</v>
      </c>
      <c r="L5" s="11" t="s">
        <v>15</v>
      </c>
      <c r="M5" s="10"/>
    </row>
    <row r="6" s="3" customFormat="1" ht="32" customHeight="1" spans="1:13">
      <c r="A6" s="10">
        <f>A20+A23+A42+A70+A72</f>
        <v>61</v>
      </c>
      <c r="B6" s="10" t="s">
        <v>463</v>
      </c>
      <c r="C6" s="10"/>
      <c r="D6" s="10"/>
      <c r="E6" s="10">
        <f>E7+E21+E24+E43+E71</f>
        <v>2757.095229</v>
      </c>
      <c r="F6" s="10">
        <f>F43</f>
        <v>592.6377</v>
      </c>
      <c r="G6" s="10">
        <f>H6+J6+L6</f>
        <v>1912.457529</v>
      </c>
      <c r="H6" s="10">
        <f>H7+H21+H24+H43+H71</f>
        <v>915.255945</v>
      </c>
      <c r="I6" s="10" t="s">
        <v>17</v>
      </c>
      <c r="J6" s="10">
        <f>J7+J21+J24+J43+J71</f>
        <v>655.201584</v>
      </c>
      <c r="K6" s="10" t="s">
        <v>17</v>
      </c>
      <c r="L6" s="10">
        <f>L7+L21+L24+L43+L71</f>
        <v>342</v>
      </c>
      <c r="M6" s="10"/>
    </row>
    <row r="7" s="5" customFormat="1" ht="30" customHeight="1" spans="1:13">
      <c r="A7" s="14" t="s">
        <v>90</v>
      </c>
      <c r="B7" s="14"/>
      <c r="C7" s="14"/>
      <c r="D7" s="14" t="s">
        <v>88</v>
      </c>
      <c r="E7" s="14">
        <f>SUM(E8:E20)</f>
        <v>885</v>
      </c>
      <c r="F7" s="14"/>
      <c r="G7" s="14">
        <f>H7+J7+L7</f>
        <v>885</v>
      </c>
      <c r="H7" s="14">
        <f>SUM(H8:H20)</f>
        <v>535</v>
      </c>
      <c r="I7" s="14" t="s">
        <v>17</v>
      </c>
      <c r="J7" s="14">
        <f>SUM(J8:J20)</f>
        <v>80</v>
      </c>
      <c r="K7" s="14" t="s">
        <v>17</v>
      </c>
      <c r="L7" s="14">
        <f>SUM(L8:L20)</f>
        <v>270</v>
      </c>
      <c r="M7" s="14"/>
    </row>
    <row r="8" s="4" customFormat="1" ht="30" customHeight="1" spans="1:13">
      <c r="A8" s="19">
        <v>1</v>
      </c>
      <c r="B8" s="74" t="s">
        <v>710</v>
      </c>
      <c r="C8" s="74" t="s">
        <v>711</v>
      </c>
      <c r="D8" s="74" t="s">
        <v>712</v>
      </c>
      <c r="E8" s="19">
        <v>120</v>
      </c>
      <c r="F8" s="19"/>
      <c r="G8" s="19">
        <f>H8+J8+L8</f>
        <v>120</v>
      </c>
      <c r="H8" s="19">
        <v>120</v>
      </c>
      <c r="I8" s="19" t="s">
        <v>31</v>
      </c>
      <c r="J8" s="19">
        <v>0</v>
      </c>
      <c r="K8" s="19" t="s">
        <v>17</v>
      </c>
      <c r="L8" s="19">
        <v>0</v>
      </c>
      <c r="M8" s="19" t="s">
        <v>94</v>
      </c>
    </row>
    <row r="9" s="4" customFormat="1" ht="30" customHeight="1" spans="1:13">
      <c r="A9" s="19">
        <v>2</v>
      </c>
      <c r="B9" s="75" t="s">
        <v>713</v>
      </c>
      <c r="C9" s="74" t="s">
        <v>714</v>
      </c>
      <c r="D9" s="74" t="s">
        <v>712</v>
      </c>
      <c r="E9" s="19">
        <v>120</v>
      </c>
      <c r="F9" s="19"/>
      <c r="G9" s="19">
        <f t="shared" ref="G9:G25" si="0">H9+J9+L9</f>
        <v>120</v>
      </c>
      <c r="H9" s="19">
        <v>120</v>
      </c>
      <c r="I9" s="19" t="s">
        <v>31</v>
      </c>
      <c r="J9" s="19">
        <v>0</v>
      </c>
      <c r="K9" s="19" t="s">
        <v>17</v>
      </c>
      <c r="L9" s="19">
        <v>0</v>
      </c>
      <c r="M9" s="19" t="s">
        <v>94</v>
      </c>
    </row>
    <row r="10" s="4" customFormat="1" ht="30" customHeight="1" spans="1:13">
      <c r="A10" s="19">
        <v>3</v>
      </c>
      <c r="B10" s="75" t="s">
        <v>715</v>
      </c>
      <c r="C10" s="74" t="s">
        <v>716</v>
      </c>
      <c r="D10" s="74" t="s">
        <v>712</v>
      </c>
      <c r="E10" s="19">
        <v>120</v>
      </c>
      <c r="F10" s="19"/>
      <c r="G10" s="19">
        <f t="shared" si="0"/>
        <v>120</v>
      </c>
      <c r="H10" s="19">
        <v>120</v>
      </c>
      <c r="I10" s="19" t="s">
        <v>31</v>
      </c>
      <c r="J10" s="19">
        <v>0</v>
      </c>
      <c r="K10" s="19" t="s">
        <v>17</v>
      </c>
      <c r="L10" s="19">
        <v>0</v>
      </c>
      <c r="M10" s="19" t="s">
        <v>94</v>
      </c>
    </row>
    <row r="11" s="4" customFormat="1" ht="30" customHeight="1" spans="1:13">
      <c r="A11" s="19">
        <v>4</v>
      </c>
      <c r="B11" s="75" t="s">
        <v>717</v>
      </c>
      <c r="C11" s="74" t="s">
        <v>718</v>
      </c>
      <c r="D11" s="74" t="s">
        <v>712</v>
      </c>
      <c r="E11" s="19">
        <v>70</v>
      </c>
      <c r="F11" s="19"/>
      <c r="G11" s="19">
        <f t="shared" si="0"/>
        <v>70</v>
      </c>
      <c r="H11" s="19">
        <v>70</v>
      </c>
      <c r="I11" s="19" t="s">
        <v>31</v>
      </c>
      <c r="J11" s="19">
        <v>0</v>
      </c>
      <c r="K11" s="19" t="s">
        <v>17</v>
      </c>
      <c r="L11" s="19">
        <v>0</v>
      </c>
      <c r="M11" s="19" t="s">
        <v>94</v>
      </c>
    </row>
    <row r="12" s="4" customFormat="1" ht="30" customHeight="1" spans="1:13">
      <c r="A12" s="19">
        <v>5</v>
      </c>
      <c r="B12" s="75" t="s">
        <v>717</v>
      </c>
      <c r="C12" s="74" t="s">
        <v>719</v>
      </c>
      <c r="D12" s="74" t="s">
        <v>720</v>
      </c>
      <c r="E12" s="19">
        <v>50</v>
      </c>
      <c r="F12" s="19"/>
      <c r="G12" s="19">
        <f t="shared" si="0"/>
        <v>50</v>
      </c>
      <c r="H12" s="19">
        <v>50</v>
      </c>
      <c r="I12" s="19" t="s">
        <v>31</v>
      </c>
      <c r="J12" s="19">
        <v>0</v>
      </c>
      <c r="K12" s="19" t="s">
        <v>17</v>
      </c>
      <c r="L12" s="19">
        <v>0</v>
      </c>
      <c r="M12" s="19" t="s">
        <v>94</v>
      </c>
    </row>
    <row r="13" s="4" customFormat="1" ht="30" customHeight="1" spans="1:13">
      <c r="A13" s="19">
        <v>6</v>
      </c>
      <c r="B13" s="75" t="s">
        <v>721</v>
      </c>
      <c r="C13" s="18" t="s">
        <v>722</v>
      </c>
      <c r="D13" s="18" t="s">
        <v>723</v>
      </c>
      <c r="E13" s="19">
        <v>120</v>
      </c>
      <c r="F13" s="19"/>
      <c r="G13" s="19">
        <f t="shared" si="0"/>
        <v>120</v>
      </c>
      <c r="H13" s="19">
        <v>40</v>
      </c>
      <c r="I13" s="19" t="s">
        <v>31</v>
      </c>
      <c r="J13" s="19">
        <v>80</v>
      </c>
      <c r="K13" s="76" t="s">
        <v>42</v>
      </c>
      <c r="L13" s="19">
        <v>0</v>
      </c>
      <c r="M13" s="19" t="s">
        <v>94</v>
      </c>
    </row>
    <row r="14" s="4" customFormat="1" ht="30" customHeight="1" spans="1:13">
      <c r="A14" s="19">
        <v>7</v>
      </c>
      <c r="B14" s="74" t="s">
        <v>724</v>
      </c>
      <c r="C14" s="18" t="s">
        <v>725</v>
      </c>
      <c r="D14" s="18" t="s">
        <v>726</v>
      </c>
      <c r="E14" s="19">
        <v>55</v>
      </c>
      <c r="F14" s="19"/>
      <c r="G14" s="19">
        <f t="shared" si="0"/>
        <v>55</v>
      </c>
      <c r="H14" s="19">
        <v>0</v>
      </c>
      <c r="I14" s="19" t="s">
        <v>17</v>
      </c>
      <c r="J14" s="19">
        <v>0</v>
      </c>
      <c r="K14" s="19" t="s">
        <v>17</v>
      </c>
      <c r="L14" s="19">
        <v>55</v>
      </c>
      <c r="M14" s="19" t="s">
        <v>107</v>
      </c>
    </row>
    <row r="15" s="4" customFormat="1" ht="30" customHeight="1" spans="1:13">
      <c r="A15" s="19">
        <v>8</v>
      </c>
      <c r="B15" s="74" t="s">
        <v>727</v>
      </c>
      <c r="C15" s="18" t="s">
        <v>728</v>
      </c>
      <c r="D15" s="18" t="s">
        <v>726</v>
      </c>
      <c r="E15" s="19">
        <v>30</v>
      </c>
      <c r="F15" s="19"/>
      <c r="G15" s="19">
        <f t="shared" si="0"/>
        <v>30</v>
      </c>
      <c r="H15" s="19">
        <v>0</v>
      </c>
      <c r="I15" s="19" t="s">
        <v>17</v>
      </c>
      <c r="J15" s="19">
        <v>0</v>
      </c>
      <c r="K15" s="19" t="s">
        <v>17</v>
      </c>
      <c r="L15" s="19">
        <v>30</v>
      </c>
      <c r="M15" s="19" t="s">
        <v>107</v>
      </c>
    </row>
    <row r="16" s="4" customFormat="1" ht="30" customHeight="1" spans="1:13">
      <c r="A16" s="19">
        <v>9</v>
      </c>
      <c r="B16" s="75" t="s">
        <v>729</v>
      </c>
      <c r="C16" s="18" t="s">
        <v>730</v>
      </c>
      <c r="D16" s="18" t="s">
        <v>712</v>
      </c>
      <c r="E16" s="19">
        <v>50</v>
      </c>
      <c r="F16" s="19"/>
      <c r="G16" s="19">
        <f t="shared" si="0"/>
        <v>50</v>
      </c>
      <c r="H16" s="19">
        <v>0</v>
      </c>
      <c r="I16" s="19" t="s">
        <v>17</v>
      </c>
      <c r="J16" s="19">
        <v>0</v>
      </c>
      <c r="K16" s="19" t="s">
        <v>17</v>
      </c>
      <c r="L16" s="19">
        <v>50</v>
      </c>
      <c r="M16" s="19" t="s">
        <v>107</v>
      </c>
    </row>
    <row r="17" s="4" customFormat="1" ht="30" customHeight="1" spans="1:13">
      <c r="A17" s="19">
        <v>10</v>
      </c>
      <c r="B17" s="75" t="s">
        <v>731</v>
      </c>
      <c r="C17" s="18" t="s">
        <v>732</v>
      </c>
      <c r="D17" s="18" t="s">
        <v>712</v>
      </c>
      <c r="E17" s="19">
        <v>35</v>
      </c>
      <c r="F17" s="19"/>
      <c r="G17" s="19">
        <f t="shared" si="0"/>
        <v>35</v>
      </c>
      <c r="H17" s="19">
        <v>0</v>
      </c>
      <c r="I17" s="19" t="s">
        <v>17</v>
      </c>
      <c r="J17" s="19">
        <v>0</v>
      </c>
      <c r="K17" s="19" t="s">
        <v>17</v>
      </c>
      <c r="L17" s="19">
        <v>35</v>
      </c>
      <c r="M17" s="19" t="s">
        <v>107</v>
      </c>
    </row>
    <row r="18" s="4" customFormat="1" ht="30" customHeight="1" spans="1:13">
      <c r="A18" s="19">
        <v>11</v>
      </c>
      <c r="B18" s="75" t="s">
        <v>733</v>
      </c>
      <c r="C18" s="18" t="s">
        <v>734</v>
      </c>
      <c r="D18" s="18" t="s">
        <v>726</v>
      </c>
      <c r="E18" s="19">
        <v>15</v>
      </c>
      <c r="F18" s="19"/>
      <c r="G18" s="19">
        <f t="shared" si="0"/>
        <v>15</v>
      </c>
      <c r="H18" s="19">
        <v>0</v>
      </c>
      <c r="I18" s="19" t="s">
        <v>17</v>
      </c>
      <c r="J18" s="19">
        <v>0</v>
      </c>
      <c r="K18" s="19" t="s">
        <v>17</v>
      </c>
      <c r="L18" s="19">
        <v>15</v>
      </c>
      <c r="M18" s="19" t="s">
        <v>107</v>
      </c>
    </row>
    <row r="19" s="4" customFormat="1" ht="30" customHeight="1" spans="1:13">
      <c r="A19" s="19">
        <v>12</v>
      </c>
      <c r="B19" s="75" t="s">
        <v>735</v>
      </c>
      <c r="C19" s="18" t="s">
        <v>736</v>
      </c>
      <c r="D19" s="18" t="s">
        <v>726</v>
      </c>
      <c r="E19" s="19">
        <v>50</v>
      </c>
      <c r="F19" s="19"/>
      <c r="G19" s="19">
        <f t="shared" si="0"/>
        <v>50</v>
      </c>
      <c r="H19" s="19">
        <v>15</v>
      </c>
      <c r="I19" s="19" t="s">
        <v>31</v>
      </c>
      <c r="J19" s="19">
        <v>0</v>
      </c>
      <c r="K19" s="19" t="s">
        <v>17</v>
      </c>
      <c r="L19" s="19">
        <v>35</v>
      </c>
      <c r="M19" s="19" t="s">
        <v>107</v>
      </c>
    </row>
    <row r="20" s="4" customFormat="1" ht="30" customHeight="1" spans="1:13">
      <c r="A20" s="19">
        <v>13</v>
      </c>
      <c r="B20" s="75" t="s">
        <v>737</v>
      </c>
      <c r="C20" s="74" t="s">
        <v>738</v>
      </c>
      <c r="D20" s="74" t="s">
        <v>712</v>
      </c>
      <c r="E20" s="19">
        <v>50</v>
      </c>
      <c r="F20" s="19"/>
      <c r="G20" s="19">
        <f t="shared" si="0"/>
        <v>50</v>
      </c>
      <c r="H20" s="19">
        <v>0</v>
      </c>
      <c r="I20" s="19" t="s">
        <v>17</v>
      </c>
      <c r="J20" s="19">
        <v>0</v>
      </c>
      <c r="K20" s="19" t="s">
        <v>17</v>
      </c>
      <c r="L20" s="19">
        <v>50</v>
      </c>
      <c r="M20" s="19" t="s">
        <v>107</v>
      </c>
    </row>
    <row r="21" s="4" customFormat="1" ht="30" customHeight="1" spans="1:13">
      <c r="A21" s="14" t="s">
        <v>114</v>
      </c>
      <c r="B21" s="14"/>
      <c r="C21" s="14"/>
      <c r="D21" s="14" t="s">
        <v>88</v>
      </c>
      <c r="E21" s="32">
        <f>E22+E23</f>
        <v>58.3</v>
      </c>
      <c r="F21" s="11"/>
      <c r="G21" s="13">
        <f t="shared" si="0"/>
        <v>58.3</v>
      </c>
      <c r="H21" s="13">
        <f>H22+H23</f>
        <v>58.3</v>
      </c>
      <c r="I21" s="13" t="s">
        <v>17</v>
      </c>
      <c r="J21" s="13">
        <f>J22+J23</f>
        <v>0</v>
      </c>
      <c r="K21" s="13" t="s">
        <v>17</v>
      </c>
      <c r="L21" s="13">
        <f>L22+L23</f>
        <v>0</v>
      </c>
      <c r="M21" s="14"/>
    </row>
    <row r="22" s="4" customFormat="1" ht="30" customHeight="1" spans="1:13">
      <c r="A22" s="19">
        <v>1</v>
      </c>
      <c r="B22" s="29" t="s">
        <v>739</v>
      </c>
      <c r="C22" s="19" t="s">
        <v>116</v>
      </c>
      <c r="D22" s="18" t="s">
        <v>117</v>
      </c>
      <c r="E22" s="19">
        <v>6.8</v>
      </c>
      <c r="F22" s="19"/>
      <c r="G22" s="19">
        <f t="shared" si="0"/>
        <v>6.8</v>
      </c>
      <c r="H22" s="19">
        <v>6.8</v>
      </c>
      <c r="I22" s="19" t="s">
        <v>31</v>
      </c>
      <c r="J22" s="19">
        <v>0</v>
      </c>
      <c r="K22" s="19" t="s">
        <v>17</v>
      </c>
      <c r="L22" s="19">
        <v>0</v>
      </c>
      <c r="M22" s="19" t="s">
        <v>94</v>
      </c>
    </row>
    <row r="23" s="4" customFormat="1" ht="30" customHeight="1" spans="1:13">
      <c r="A23" s="19">
        <v>2</v>
      </c>
      <c r="B23" s="29" t="s">
        <v>739</v>
      </c>
      <c r="C23" s="19" t="s">
        <v>118</v>
      </c>
      <c r="D23" s="19" t="s">
        <v>119</v>
      </c>
      <c r="E23" s="19">
        <v>51.5</v>
      </c>
      <c r="F23" s="19"/>
      <c r="G23" s="19">
        <f t="shared" si="0"/>
        <v>51.5</v>
      </c>
      <c r="H23" s="19">
        <v>51.5</v>
      </c>
      <c r="I23" s="19" t="s">
        <v>31</v>
      </c>
      <c r="J23" s="19">
        <v>0</v>
      </c>
      <c r="K23" s="19" t="s">
        <v>17</v>
      </c>
      <c r="L23" s="19">
        <v>0</v>
      </c>
      <c r="M23" s="19" t="s">
        <v>94</v>
      </c>
    </row>
    <row r="24" s="5" customFormat="1" ht="30" customHeight="1" spans="1:13">
      <c r="A24" s="14" t="s">
        <v>120</v>
      </c>
      <c r="B24" s="14"/>
      <c r="C24" s="14"/>
      <c r="D24" s="14" t="s">
        <v>88</v>
      </c>
      <c r="E24" s="14">
        <f>SUM(E25:E42)</f>
        <v>650</v>
      </c>
      <c r="F24" s="14"/>
      <c r="G24" s="14">
        <f t="shared" si="0"/>
        <v>398</v>
      </c>
      <c r="H24" s="14">
        <f>SUM(H25:H42)</f>
        <v>67</v>
      </c>
      <c r="I24" s="14" t="s">
        <v>17</v>
      </c>
      <c r="J24" s="14">
        <f>SUM(J25:J42)</f>
        <v>329</v>
      </c>
      <c r="K24" s="14" t="s">
        <v>17</v>
      </c>
      <c r="L24" s="14">
        <f>SUM(L25:L42)</f>
        <v>2</v>
      </c>
      <c r="M24" s="14"/>
    </row>
    <row r="25" s="4" customFormat="1" ht="48" customHeight="1" spans="1:13">
      <c r="A25" s="19">
        <v>1</v>
      </c>
      <c r="B25" s="18" t="s">
        <v>740</v>
      </c>
      <c r="C25" s="18" t="s">
        <v>741</v>
      </c>
      <c r="D25" s="18" t="s">
        <v>742</v>
      </c>
      <c r="E25" s="20">
        <v>20</v>
      </c>
      <c r="F25" s="20"/>
      <c r="G25" s="19">
        <f t="shared" si="0"/>
        <v>12</v>
      </c>
      <c r="H25" s="19">
        <v>12</v>
      </c>
      <c r="I25" s="19" t="s">
        <v>31</v>
      </c>
      <c r="J25" s="19">
        <v>0</v>
      </c>
      <c r="K25" s="19" t="s">
        <v>17</v>
      </c>
      <c r="L25" s="19">
        <v>0</v>
      </c>
      <c r="M25" s="19" t="s">
        <v>94</v>
      </c>
    </row>
    <row r="26" s="4" customFormat="1" ht="30" customHeight="1" spans="1:13">
      <c r="A26" s="19">
        <v>2</v>
      </c>
      <c r="B26" s="18" t="s">
        <v>743</v>
      </c>
      <c r="C26" s="18" t="s">
        <v>744</v>
      </c>
      <c r="D26" s="18" t="s">
        <v>745</v>
      </c>
      <c r="E26" s="18">
        <v>35</v>
      </c>
      <c r="F26" s="18"/>
      <c r="G26" s="19">
        <f t="shared" ref="G26:G43" si="1">H26+J26+L26</f>
        <v>21</v>
      </c>
      <c r="H26" s="19">
        <v>21</v>
      </c>
      <c r="I26" s="19" t="s">
        <v>31</v>
      </c>
      <c r="J26" s="19">
        <v>0</v>
      </c>
      <c r="K26" s="19" t="s">
        <v>17</v>
      </c>
      <c r="L26" s="19">
        <v>0</v>
      </c>
      <c r="M26" s="19" t="s">
        <v>94</v>
      </c>
    </row>
    <row r="27" s="4" customFormat="1" ht="30" customHeight="1" spans="1:13">
      <c r="A27" s="19">
        <v>3</v>
      </c>
      <c r="B27" s="18" t="s">
        <v>743</v>
      </c>
      <c r="C27" s="18" t="s">
        <v>746</v>
      </c>
      <c r="D27" s="18" t="s">
        <v>747</v>
      </c>
      <c r="E27" s="18">
        <v>45</v>
      </c>
      <c r="F27" s="18"/>
      <c r="G27" s="19">
        <f t="shared" si="1"/>
        <v>27</v>
      </c>
      <c r="H27" s="19">
        <v>27</v>
      </c>
      <c r="I27" s="19" t="s">
        <v>31</v>
      </c>
      <c r="J27" s="19">
        <v>0</v>
      </c>
      <c r="K27" s="19" t="s">
        <v>17</v>
      </c>
      <c r="L27" s="19">
        <v>0</v>
      </c>
      <c r="M27" s="19" t="s">
        <v>94</v>
      </c>
    </row>
    <row r="28" s="4" customFormat="1" ht="30" customHeight="1" spans="1:13">
      <c r="A28" s="19">
        <v>4</v>
      </c>
      <c r="B28" s="18" t="s">
        <v>748</v>
      </c>
      <c r="C28" s="18" t="s">
        <v>749</v>
      </c>
      <c r="D28" s="18" t="s">
        <v>750</v>
      </c>
      <c r="E28" s="18">
        <v>45</v>
      </c>
      <c r="F28" s="18"/>
      <c r="G28" s="19">
        <f t="shared" si="1"/>
        <v>27</v>
      </c>
      <c r="H28" s="19">
        <v>7</v>
      </c>
      <c r="I28" s="19" t="s">
        <v>31</v>
      </c>
      <c r="J28" s="19">
        <v>20</v>
      </c>
      <c r="K28" s="76" t="s">
        <v>42</v>
      </c>
      <c r="L28" s="19">
        <v>0</v>
      </c>
      <c r="M28" s="19" t="s">
        <v>94</v>
      </c>
    </row>
    <row r="29" s="4" customFormat="1" ht="30" customHeight="1" spans="1:13">
      <c r="A29" s="19">
        <v>5</v>
      </c>
      <c r="B29" s="18" t="s">
        <v>751</v>
      </c>
      <c r="C29" s="18" t="s">
        <v>752</v>
      </c>
      <c r="D29" s="18" t="s">
        <v>753</v>
      </c>
      <c r="E29" s="18">
        <v>40</v>
      </c>
      <c r="F29" s="18"/>
      <c r="G29" s="19">
        <f t="shared" si="1"/>
        <v>24</v>
      </c>
      <c r="H29" s="19">
        <v>0</v>
      </c>
      <c r="I29" s="19" t="s">
        <v>17</v>
      </c>
      <c r="J29" s="19">
        <v>24</v>
      </c>
      <c r="K29" s="76" t="s">
        <v>42</v>
      </c>
      <c r="L29" s="19">
        <v>0</v>
      </c>
      <c r="M29" s="19" t="s">
        <v>94</v>
      </c>
    </row>
    <row r="30" s="4" customFormat="1" ht="30" customHeight="1" spans="1:13">
      <c r="A30" s="19">
        <v>6</v>
      </c>
      <c r="B30" s="18" t="s">
        <v>751</v>
      </c>
      <c r="C30" s="18" t="s">
        <v>754</v>
      </c>
      <c r="D30" s="18" t="s">
        <v>755</v>
      </c>
      <c r="E30" s="20">
        <v>35</v>
      </c>
      <c r="F30" s="20"/>
      <c r="G30" s="19">
        <f t="shared" si="1"/>
        <v>21</v>
      </c>
      <c r="H30" s="19">
        <v>0</v>
      </c>
      <c r="I30" s="19" t="s">
        <v>17</v>
      </c>
      <c r="J30" s="19">
        <v>21</v>
      </c>
      <c r="K30" s="76" t="s">
        <v>42</v>
      </c>
      <c r="L30" s="19">
        <v>0</v>
      </c>
      <c r="M30" s="19" t="s">
        <v>94</v>
      </c>
    </row>
    <row r="31" s="4" customFormat="1" ht="30" customHeight="1" spans="1:13">
      <c r="A31" s="19">
        <v>7</v>
      </c>
      <c r="B31" s="18" t="s">
        <v>751</v>
      </c>
      <c r="C31" s="18" t="s">
        <v>756</v>
      </c>
      <c r="D31" s="18" t="s">
        <v>755</v>
      </c>
      <c r="E31" s="20">
        <v>30</v>
      </c>
      <c r="F31" s="20"/>
      <c r="G31" s="19">
        <f t="shared" si="1"/>
        <v>18</v>
      </c>
      <c r="H31" s="19">
        <v>0</v>
      </c>
      <c r="I31" s="19" t="s">
        <v>17</v>
      </c>
      <c r="J31" s="19">
        <v>18</v>
      </c>
      <c r="K31" s="76" t="s">
        <v>42</v>
      </c>
      <c r="L31" s="19">
        <v>0</v>
      </c>
      <c r="M31" s="19" t="s">
        <v>94</v>
      </c>
    </row>
    <row r="32" s="4" customFormat="1" ht="30" customHeight="1" spans="1:13">
      <c r="A32" s="19">
        <v>8</v>
      </c>
      <c r="B32" s="18" t="s">
        <v>721</v>
      </c>
      <c r="C32" s="18" t="s">
        <v>757</v>
      </c>
      <c r="D32" s="18" t="s">
        <v>758</v>
      </c>
      <c r="E32" s="18">
        <v>30</v>
      </c>
      <c r="F32" s="18"/>
      <c r="G32" s="19">
        <f t="shared" si="1"/>
        <v>18</v>
      </c>
      <c r="H32" s="19">
        <v>0</v>
      </c>
      <c r="I32" s="19" t="s">
        <v>17</v>
      </c>
      <c r="J32" s="19">
        <v>18</v>
      </c>
      <c r="K32" s="76" t="s">
        <v>42</v>
      </c>
      <c r="L32" s="19">
        <v>0</v>
      </c>
      <c r="M32" s="19" t="s">
        <v>94</v>
      </c>
    </row>
    <row r="33" s="4" customFormat="1" ht="30" customHeight="1" spans="1:13">
      <c r="A33" s="19">
        <v>9</v>
      </c>
      <c r="B33" s="18" t="s">
        <v>721</v>
      </c>
      <c r="C33" s="18" t="s">
        <v>759</v>
      </c>
      <c r="D33" s="18" t="s">
        <v>760</v>
      </c>
      <c r="E33" s="18">
        <v>28</v>
      </c>
      <c r="F33" s="18"/>
      <c r="G33" s="19">
        <f t="shared" si="1"/>
        <v>16.8</v>
      </c>
      <c r="H33" s="19">
        <v>0</v>
      </c>
      <c r="I33" s="19" t="s">
        <v>17</v>
      </c>
      <c r="J33" s="19">
        <v>16.8</v>
      </c>
      <c r="K33" s="76" t="s">
        <v>42</v>
      </c>
      <c r="L33" s="19">
        <v>0</v>
      </c>
      <c r="M33" s="19" t="s">
        <v>94</v>
      </c>
    </row>
    <row r="34" s="4" customFormat="1" ht="30" customHeight="1" spans="1:13">
      <c r="A34" s="19">
        <v>10</v>
      </c>
      <c r="B34" s="18" t="s">
        <v>721</v>
      </c>
      <c r="C34" s="18" t="s">
        <v>761</v>
      </c>
      <c r="D34" s="18" t="s">
        <v>762</v>
      </c>
      <c r="E34" s="18">
        <v>32</v>
      </c>
      <c r="F34" s="18"/>
      <c r="G34" s="19">
        <f t="shared" si="1"/>
        <v>19.2</v>
      </c>
      <c r="H34" s="19">
        <v>0</v>
      </c>
      <c r="I34" s="19" t="s">
        <v>17</v>
      </c>
      <c r="J34" s="19">
        <v>19.2</v>
      </c>
      <c r="K34" s="76" t="s">
        <v>42</v>
      </c>
      <c r="L34" s="19">
        <v>0</v>
      </c>
      <c r="M34" s="19" t="s">
        <v>94</v>
      </c>
    </row>
    <row r="35" s="4" customFormat="1" ht="30" customHeight="1" spans="1:13">
      <c r="A35" s="19">
        <v>11</v>
      </c>
      <c r="B35" s="18" t="s">
        <v>721</v>
      </c>
      <c r="C35" s="18" t="s">
        <v>763</v>
      </c>
      <c r="D35" s="18" t="s">
        <v>764</v>
      </c>
      <c r="E35" s="18">
        <v>30</v>
      </c>
      <c r="F35" s="18"/>
      <c r="G35" s="19">
        <f t="shared" si="1"/>
        <v>18</v>
      </c>
      <c r="H35" s="19">
        <v>0</v>
      </c>
      <c r="I35" s="19" t="s">
        <v>17</v>
      </c>
      <c r="J35" s="19">
        <v>18</v>
      </c>
      <c r="K35" s="76" t="s">
        <v>42</v>
      </c>
      <c r="L35" s="19">
        <v>0</v>
      </c>
      <c r="M35" s="19" t="s">
        <v>94</v>
      </c>
    </row>
    <row r="36" s="4" customFormat="1" ht="30" customHeight="1" spans="1:13">
      <c r="A36" s="19">
        <v>12</v>
      </c>
      <c r="B36" s="18" t="s">
        <v>721</v>
      </c>
      <c r="C36" s="18" t="s">
        <v>765</v>
      </c>
      <c r="D36" s="18" t="s">
        <v>766</v>
      </c>
      <c r="E36" s="18">
        <v>45</v>
      </c>
      <c r="F36" s="18"/>
      <c r="G36" s="19">
        <f t="shared" si="1"/>
        <v>27</v>
      </c>
      <c r="H36" s="19">
        <v>0</v>
      </c>
      <c r="I36" s="19" t="s">
        <v>17</v>
      </c>
      <c r="J36" s="19">
        <v>27</v>
      </c>
      <c r="K36" s="76" t="s">
        <v>42</v>
      </c>
      <c r="L36" s="19">
        <v>0</v>
      </c>
      <c r="M36" s="19" t="s">
        <v>94</v>
      </c>
    </row>
    <row r="37" s="4" customFormat="1" ht="30" customHeight="1" spans="1:13">
      <c r="A37" s="19">
        <v>13</v>
      </c>
      <c r="B37" s="18" t="s">
        <v>721</v>
      </c>
      <c r="C37" s="18" t="s">
        <v>767</v>
      </c>
      <c r="D37" s="18" t="s">
        <v>768</v>
      </c>
      <c r="E37" s="18">
        <v>45</v>
      </c>
      <c r="F37" s="18"/>
      <c r="G37" s="19">
        <f t="shared" si="1"/>
        <v>27</v>
      </c>
      <c r="H37" s="19">
        <v>0</v>
      </c>
      <c r="I37" s="19" t="s">
        <v>17</v>
      </c>
      <c r="J37" s="19">
        <v>27</v>
      </c>
      <c r="K37" s="76" t="s">
        <v>42</v>
      </c>
      <c r="L37" s="19">
        <v>0</v>
      </c>
      <c r="M37" s="19" t="s">
        <v>94</v>
      </c>
    </row>
    <row r="38" s="4" customFormat="1" ht="30" customHeight="1" spans="1:13">
      <c r="A38" s="19">
        <v>14</v>
      </c>
      <c r="B38" s="18" t="s">
        <v>769</v>
      </c>
      <c r="C38" s="18" t="s">
        <v>770</v>
      </c>
      <c r="D38" s="18" t="s">
        <v>771</v>
      </c>
      <c r="E38" s="20">
        <v>40</v>
      </c>
      <c r="F38" s="20"/>
      <c r="G38" s="19">
        <f t="shared" si="1"/>
        <v>24</v>
      </c>
      <c r="H38" s="19">
        <v>0</v>
      </c>
      <c r="I38" s="19" t="s">
        <v>17</v>
      </c>
      <c r="J38" s="19">
        <v>24</v>
      </c>
      <c r="K38" s="76" t="s">
        <v>42</v>
      </c>
      <c r="L38" s="19">
        <v>0</v>
      </c>
      <c r="M38" s="19" t="s">
        <v>107</v>
      </c>
    </row>
    <row r="39" s="4" customFormat="1" ht="30" customHeight="1" spans="1:13">
      <c r="A39" s="19">
        <v>15</v>
      </c>
      <c r="B39" s="18" t="s">
        <v>772</v>
      </c>
      <c r="C39" s="18" t="s">
        <v>773</v>
      </c>
      <c r="D39" s="18" t="s">
        <v>774</v>
      </c>
      <c r="E39" s="20">
        <v>45</v>
      </c>
      <c r="F39" s="20"/>
      <c r="G39" s="19">
        <f t="shared" si="1"/>
        <v>27</v>
      </c>
      <c r="H39" s="19">
        <v>0</v>
      </c>
      <c r="I39" s="19" t="s">
        <v>17</v>
      </c>
      <c r="J39" s="19">
        <v>27</v>
      </c>
      <c r="K39" s="76" t="s">
        <v>42</v>
      </c>
      <c r="L39" s="19">
        <v>0</v>
      </c>
      <c r="M39" s="19" t="s">
        <v>107</v>
      </c>
    </row>
    <row r="40" s="4" customFormat="1" ht="30" customHeight="1" spans="1:13">
      <c r="A40" s="19">
        <v>16</v>
      </c>
      <c r="B40" s="18" t="s">
        <v>772</v>
      </c>
      <c r="C40" s="18" t="s">
        <v>775</v>
      </c>
      <c r="D40" s="18" t="s">
        <v>776</v>
      </c>
      <c r="E40" s="19">
        <v>35</v>
      </c>
      <c r="F40" s="19"/>
      <c r="G40" s="19">
        <f t="shared" si="1"/>
        <v>21</v>
      </c>
      <c r="H40" s="19">
        <v>0</v>
      </c>
      <c r="I40" s="19" t="s">
        <v>17</v>
      </c>
      <c r="J40" s="19">
        <v>21</v>
      </c>
      <c r="K40" s="76" t="s">
        <v>42</v>
      </c>
      <c r="L40" s="19">
        <v>0</v>
      </c>
      <c r="M40" s="19" t="s">
        <v>107</v>
      </c>
    </row>
    <row r="41" s="4" customFormat="1" ht="30" customHeight="1" spans="1:13">
      <c r="A41" s="19">
        <v>17</v>
      </c>
      <c r="B41" s="18" t="s">
        <v>777</v>
      </c>
      <c r="C41" s="18" t="s">
        <v>778</v>
      </c>
      <c r="D41" s="18" t="s">
        <v>779</v>
      </c>
      <c r="E41" s="18">
        <v>30</v>
      </c>
      <c r="F41" s="18"/>
      <c r="G41" s="19">
        <f t="shared" si="1"/>
        <v>18</v>
      </c>
      <c r="H41" s="19">
        <v>0</v>
      </c>
      <c r="I41" s="19" t="s">
        <v>17</v>
      </c>
      <c r="J41" s="19">
        <v>18</v>
      </c>
      <c r="K41" s="76" t="s">
        <v>42</v>
      </c>
      <c r="L41" s="19">
        <v>0</v>
      </c>
      <c r="M41" s="19" t="s">
        <v>107</v>
      </c>
    </row>
    <row r="42" s="4" customFormat="1" ht="30" customHeight="1" spans="1:13">
      <c r="A42" s="19">
        <v>18</v>
      </c>
      <c r="B42" s="18" t="s">
        <v>777</v>
      </c>
      <c r="C42" s="18" t="s">
        <v>780</v>
      </c>
      <c r="D42" s="18" t="s">
        <v>781</v>
      </c>
      <c r="E42" s="18">
        <v>40</v>
      </c>
      <c r="F42" s="18"/>
      <c r="G42" s="19">
        <f t="shared" si="1"/>
        <v>32</v>
      </c>
      <c r="H42" s="19">
        <v>0</v>
      </c>
      <c r="I42" s="19" t="s">
        <v>17</v>
      </c>
      <c r="J42" s="19">
        <v>30</v>
      </c>
      <c r="K42" s="76" t="s">
        <v>42</v>
      </c>
      <c r="L42" s="19">
        <v>2</v>
      </c>
      <c r="M42" s="19" t="s">
        <v>107</v>
      </c>
    </row>
    <row r="43" s="3" customFormat="1" ht="36" customHeight="1" spans="1:13">
      <c r="A43" s="11" t="s">
        <v>158</v>
      </c>
      <c r="B43" s="11"/>
      <c r="C43" s="11"/>
      <c r="D43" s="11" t="s">
        <v>88</v>
      </c>
      <c r="E43" s="11">
        <f>SUM(E44:E70)</f>
        <v>1093.795229</v>
      </c>
      <c r="F43" s="11">
        <f>SUM(F44:F70)</f>
        <v>592.6377</v>
      </c>
      <c r="G43" s="11">
        <f t="shared" si="1"/>
        <v>501.157529</v>
      </c>
      <c r="H43" s="11">
        <f>SUM(H44:H70)</f>
        <v>254.955945</v>
      </c>
      <c r="I43" s="31" t="s">
        <v>17</v>
      </c>
      <c r="J43" s="11">
        <f>SUM(J44:J70)</f>
        <v>246.201584</v>
      </c>
      <c r="K43" s="32" t="s">
        <v>17</v>
      </c>
      <c r="L43" s="11">
        <f>SUM(L44:L70)</f>
        <v>0</v>
      </c>
      <c r="M43" s="32"/>
    </row>
    <row r="44" s="4" customFormat="1" ht="30" customHeight="1" spans="1:13">
      <c r="A44" s="19">
        <v>1</v>
      </c>
      <c r="B44" s="19" t="s">
        <v>782</v>
      </c>
      <c r="C44" s="19" t="s">
        <v>783</v>
      </c>
      <c r="D44" s="19" t="s">
        <v>784</v>
      </c>
      <c r="E44" s="27">
        <v>45.058616</v>
      </c>
      <c r="F44" s="28">
        <v>43.7</v>
      </c>
      <c r="G44" s="27">
        <f t="shared" ref="G44:G70" si="2">E44-F44</f>
        <v>1.358616</v>
      </c>
      <c r="H44" s="27">
        <f>G44</f>
        <v>1.358616</v>
      </c>
      <c r="I44" s="19" t="s">
        <v>31</v>
      </c>
      <c r="J44" s="19">
        <v>0</v>
      </c>
      <c r="K44" s="19" t="s">
        <v>17</v>
      </c>
      <c r="L44" s="19">
        <v>0</v>
      </c>
      <c r="M44" s="20" t="s">
        <v>94</v>
      </c>
    </row>
    <row r="45" s="4" customFormat="1" ht="30" customHeight="1" spans="1:13">
      <c r="A45" s="19">
        <v>2</v>
      </c>
      <c r="B45" s="19" t="s">
        <v>782</v>
      </c>
      <c r="C45" s="19" t="s">
        <v>785</v>
      </c>
      <c r="D45" s="19" t="s">
        <v>786</v>
      </c>
      <c r="E45" s="27">
        <v>45.097329</v>
      </c>
      <c r="F45" s="28">
        <v>43.7</v>
      </c>
      <c r="G45" s="27">
        <f t="shared" si="2"/>
        <v>1.397329</v>
      </c>
      <c r="H45" s="27">
        <f>G45</f>
        <v>1.397329</v>
      </c>
      <c r="I45" s="19" t="s">
        <v>31</v>
      </c>
      <c r="J45" s="19">
        <v>0</v>
      </c>
      <c r="K45" s="19" t="s">
        <v>17</v>
      </c>
      <c r="L45" s="19">
        <v>0</v>
      </c>
      <c r="M45" s="20" t="s">
        <v>94</v>
      </c>
    </row>
    <row r="46" s="4" customFormat="1" ht="30" customHeight="1" spans="1:13">
      <c r="A46" s="19">
        <v>3</v>
      </c>
      <c r="B46" s="19" t="s">
        <v>782</v>
      </c>
      <c r="C46" s="19" t="s">
        <v>787</v>
      </c>
      <c r="D46" s="19" t="s">
        <v>788</v>
      </c>
      <c r="E46" s="64">
        <v>45</v>
      </c>
      <c r="F46" s="28">
        <v>10.4</v>
      </c>
      <c r="G46" s="29">
        <f t="shared" si="2"/>
        <v>34.6</v>
      </c>
      <c r="H46" s="19">
        <v>34.6</v>
      </c>
      <c r="I46" s="19" t="s">
        <v>31</v>
      </c>
      <c r="J46" s="19">
        <v>0</v>
      </c>
      <c r="K46" s="19" t="s">
        <v>17</v>
      </c>
      <c r="L46" s="19">
        <v>0</v>
      </c>
      <c r="M46" s="20" t="s">
        <v>94</v>
      </c>
    </row>
    <row r="47" s="4" customFormat="1" ht="30" customHeight="1" spans="1:13">
      <c r="A47" s="19">
        <v>4</v>
      </c>
      <c r="B47" s="19" t="s">
        <v>782</v>
      </c>
      <c r="C47" s="19" t="s">
        <v>789</v>
      </c>
      <c r="D47" s="19" t="s">
        <v>790</v>
      </c>
      <c r="E47" s="19">
        <v>45</v>
      </c>
      <c r="F47" s="28">
        <v>13.3</v>
      </c>
      <c r="G47" s="29">
        <f t="shared" si="2"/>
        <v>31.7</v>
      </c>
      <c r="H47" s="19">
        <v>31.7</v>
      </c>
      <c r="I47" s="19" t="s">
        <v>31</v>
      </c>
      <c r="J47" s="19">
        <v>0</v>
      </c>
      <c r="K47" s="19" t="s">
        <v>17</v>
      </c>
      <c r="L47" s="19">
        <v>0</v>
      </c>
      <c r="M47" s="20" t="s">
        <v>94</v>
      </c>
    </row>
    <row r="48" s="4" customFormat="1" ht="30" customHeight="1" spans="1:13">
      <c r="A48" s="19">
        <v>5</v>
      </c>
      <c r="B48" s="19" t="s">
        <v>782</v>
      </c>
      <c r="C48" s="19" t="s">
        <v>791</v>
      </c>
      <c r="D48" s="19" t="s">
        <v>792</v>
      </c>
      <c r="E48" s="19">
        <v>45</v>
      </c>
      <c r="F48" s="28">
        <v>13.3</v>
      </c>
      <c r="G48" s="29">
        <f t="shared" si="2"/>
        <v>31.7</v>
      </c>
      <c r="H48" s="19">
        <v>31.7</v>
      </c>
      <c r="I48" s="19" t="s">
        <v>31</v>
      </c>
      <c r="J48" s="19">
        <v>0</v>
      </c>
      <c r="K48" s="19" t="s">
        <v>17</v>
      </c>
      <c r="L48" s="19">
        <v>0</v>
      </c>
      <c r="M48" s="20" t="s">
        <v>94</v>
      </c>
    </row>
    <row r="49" s="4" customFormat="1" ht="30" customHeight="1" spans="1:13">
      <c r="A49" s="19">
        <v>6</v>
      </c>
      <c r="B49" s="19" t="s">
        <v>782</v>
      </c>
      <c r="C49" s="19" t="s">
        <v>793</v>
      </c>
      <c r="D49" s="19" t="s">
        <v>794</v>
      </c>
      <c r="E49" s="19">
        <v>45</v>
      </c>
      <c r="F49" s="28">
        <v>13.4</v>
      </c>
      <c r="G49" s="29">
        <f t="shared" si="2"/>
        <v>31.6</v>
      </c>
      <c r="H49" s="19">
        <v>31.6</v>
      </c>
      <c r="I49" s="19" t="s">
        <v>31</v>
      </c>
      <c r="J49" s="19">
        <v>0</v>
      </c>
      <c r="K49" s="19" t="s">
        <v>17</v>
      </c>
      <c r="L49" s="19">
        <v>0</v>
      </c>
      <c r="M49" s="20" t="s">
        <v>94</v>
      </c>
    </row>
    <row r="50" s="4" customFormat="1" ht="30" customHeight="1" spans="1:13">
      <c r="A50" s="19">
        <v>7</v>
      </c>
      <c r="B50" s="19" t="s">
        <v>782</v>
      </c>
      <c r="C50" s="19" t="s">
        <v>795</v>
      </c>
      <c r="D50" s="19" t="s">
        <v>796</v>
      </c>
      <c r="E50" s="19">
        <v>40</v>
      </c>
      <c r="F50" s="28">
        <v>11.9</v>
      </c>
      <c r="G50" s="29">
        <f t="shared" si="2"/>
        <v>28.1</v>
      </c>
      <c r="H50" s="19">
        <v>28.1</v>
      </c>
      <c r="I50" s="19" t="s">
        <v>31</v>
      </c>
      <c r="J50" s="19">
        <v>0</v>
      </c>
      <c r="K50" s="19" t="s">
        <v>17</v>
      </c>
      <c r="L50" s="19">
        <v>0</v>
      </c>
      <c r="M50" s="20" t="s">
        <v>94</v>
      </c>
    </row>
    <row r="51" s="4" customFormat="1" ht="30" customHeight="1" spans="1:13">
      <c r="A51" s="19">
        <v>8</v>
      </c>
      <c r="B51" s="19" t="s">
        <v>782</v>
      </c>
      <c r="C51" s="19" t="s">
        <v>797</v>
      </c>
      <c r="D51" s="19" t="s">
        <v>798</v>
      </c>
      <c r="E51" s="19">
        <v>44.5</v>
      </c>
      <c r="F51" s="28">
        <v>13.2</v>
      </c>
      <c r="G51" s="29">
        <f t="shared" si="2"/>
        <v>31.3</v>
      </c>
      <c r="H51" s="19">
        <v>31.3</v>
      </c>
      <c r="I51" s="19" t="s">
        <v>31</v>
      </c>
      <c r="J51" s="19">
        <v>0</v>
      </c>
      <c r="K51" s="19" t="s">
        <v>17</v>
      </c>
      <c r="L51" s="19">
        <v>0</v>
      </c>
      <c r="M51" s="20" t="s">
        <v>94</v>
      </c>
    </row>
    <row r="52" s="4" customFormat="1" ht="30" customHeight="1" spans="1:13">
      <c r="A52" s="19">
        <v>9</v>
      </c>
      <c r="B52" s="19" t="s">
        <v>799</v>
      </c>
      <c r="C52" s="19" t="s">
        <v>800</v>
      </c>
      <c r="D52" s="19" t="s">
        <v>801</v>
      </c>
      <c r="E52" s="19">
        <v>45</v>
      </c>
      <c r="F52" s="28">
        <v>13.4</v>
      </c>
      <c r="G52" s="29">
        <f t="shared" si="2"/>
        <v>31.6</v>
      </c>
      <c r="H52" s="19">
        <v>31.6</v>
      </c>
      <c r="I52" s="19" t="s">
        <v>31</v>
      </c>
      <c r="J52" s="19">
        <v>0</v>
      </c>
      <c r="K52" s="19" t="s">
        <v>17</v>
      </c>
      <c r="L52" s="19">
        <v>0</v>
      </c>
      <c r="M52" s="20" t="s">
        <v>94</v>
      </c>
    </row>
    <row r="53" s="4" customFormat="1" ht="30" customHeight="1" spans="1:13">
      <c r="A53" s="19">
        <v>10</v>
      </c>
      <c r="B53" s="19" t="s">
        <v>799</v>
      </c>
      <c r="C53" s="19" t="s">
        <v>802</v>
      </c>
      <c r="D53" s="19" t="s">
        <v>801</v>
      </c>
      <c r="E53" s="19">
        <v>45</v>
      </c>
      <c r="F53" s="28">
        <v>13.4</v>
      </c>
      <c r="G53" s="29">
        <f t="shared" si="2"/>
        <v>31.6</v>
      </c>
      <c r="H53" s="19">
        <v>31.6</v>
      </c>
      <c r="I53" s="19" t="s">
        <v>31</v>
      </c>
      <c r="J53" s="19">
        <v>0</v>
      </c>
      <c r="K53" s="19" t="s">
        <v>17</v>
      </c>
      <c r="L53" s="19">
        <v>0</v>
      </c>
      <c r="M53" s="20" t="s">
        <v>94</v>
      </c>
    </row>
    <row r="54" s="4" customFormat="1" ht="30" customHeight="1" spans="1:13">
      <c r="A54" s="19">
        <v>11</v>
      </c>
      <c r="B54" s="19" t="s">
        <v>803</v>
      </c>
      <c r="C54" s="19" t="s">
        <v>804</v>
      </c>
      <c r="D54" s="19" t="s">
        <v>805</v>
      </c>
      <c r="E54" s="27">
        <v>37.706707</v>
      </c>
      <c r="F54" s="28">
        <v>36.5</v>
      </c>
      <c r="G54" s="27">
        <f t="shared" si="2"/>
        <v>1.206707</v>
      </c>
      <c r="H54" s="19">
        <v>0</v>
      </c>
      <c r="I54" s="19" t="s">
        <v>17</v>
      </c>
      <c r="J54" s="27">
        <f t="shared" ref="J54:J60" si="3">G54</f>
        <v>1.206707</v>
      </c>
      <c r="K54" s="76" t="s">
        <v>42</v>
      </c>
      <c r="L54" s="19">
        <v>0</v>
      </c>
      <c r="M54" s="20" t="s">
        <v>107</v>
      </c>
    </row>
    <row r="55" s="4" customFormat="1" ht="30" customHeight="1" spans="1:13">
      <c r="A55" s="19">
        <v>12</v>
      </c>
      <c r="B55" s="19" t="s">
        <v>803</v>
      </c>
      <c r="C55" s="19" t="s">
        <v>806</v>
      </c>
      <c r="D55" s="19" t="s">
        <v>807</v>
      </c>
      <c r="E55" s="19">
        <v>45</v>
      </c>
      <c r="F55" s="28">
        <v>13.4</v>
      </c>
      <c r="G55" s="29">
        <f t="shared" si="2"/>
        <v>31.6</v>
      </c>
      <c r="H55" s="19">
        <v>0</v>
      </c>
      <c r="I55" s="19" t="s">
        <v>17</v>
      </c>
      <c r="J55" s="19">
        <v>31.6</v>
      </c>
      <c r="K55" s="76" t="s">
        <v>42</v>
      </c>
      <c r="L55" s="19">
        <v>0</v>
      </c>
      <c r="M55" s="20" t="s">
        <v>107</v>
      </c>
    </row>
    <row r="56" s="4" customFormat="1" ht="30" customHeight="1" spans="1:13">
      <c r="A56" s="19">
        <v>13</v>
      </c>
      <c r="B56" s="19" t="s">
        <v>777</v>
      </c>
      <c r="C56" s="19" t="s">
        <v>808</v>
      </c>
      <c r="D56" s="19" t="s">
        <v>809</v>
      </c>
      <c r="E56" s="27">
        <v>29.27363</v>
      </c>
      <c r="F56" s="28">
        <v>28.3</v>
      </c>
      <c r="G56" s="27">
        <f t="shared" si="2"/>
        <v>0.97363</v>
      </c>
      <c r="H56" s="19">
        <v>0</v>
      </c>
      <c r="I56" s="19" t="s">
        <v>17</v>
      </c>
      <c r="J56" s="27">
        <f t="shared" si="3"/>
        <v>0.97363</v>
      </c>
      <c r="K56" s="76" t="s">
        <v>42</v>
      </c>
      <c r="L56" s="19">
        <v>0</v>
      </c>
      <c r="M56" s="20" t="s">
        <v>107</v>
      </c>
    </row>
    <row r="57" s="4" customFormat="1" ht="30" customHeight="1" spans="1:13">
      <c r="A57" s="19">
        <v>14</v>
      </c>
      <c r="B57" s="19" t="s">
        <v>769</v>
      </c>
      <c r="C57" s="19" t="s">
        <v>810</v>
      </c>
      <c r="D57" s="19" t="s">
        <v>811</v>
      </c>
      <c r="E57" s="27">
        <v>44.388824</v>
      </c>
      <c r="F57" s="28">
        <v>43</v>
      </c>
      <c r="G57" s="27">
        <f t="shared" si="2"/>
        <v>1.388824</v>
      </c>
      <c r="H57" s="19">
        <v>0</v>
      </c>
      <c r="I57" s="19" t="s">
        <v>17</v>
      </c>
      <c r="J57" s="27">
        <f t="shared" si="3"/>
        <v>1.388824</v>
      </c>
      <c r="K57" s="76" t="s">
        <v>42</v>
      </c>
      <c r="L57" s="19">
        <v>0</v>
      </c>
      <c r="M57" s="20" t="s">
        <v>107</v>
      </c>
    </row>
    <row r="58" s="4" customFormat="1" ht="30" customHeight="1" spans="1:13">
      <c r="A58" s="19">
        <v>15</v>
      </c>
      <c r="B58" s="19" t="s">
        <v>769</v>
      </c>
      <c r="C58" s="19" t="s">
        <v>812</v>
      </c>
      <c r="D58" s="19" t="s">
        <v>813</v>
      </c>
      <c r="E58" s="27">
        <v>44.369824</v>
      </c>
      <c r="F58" s="28">
        <v>43</v>
      </c>
      <c r="G58" s="27">
        <f t="shared" si="2"/>
        <v>1.369824</v>
      </c>
      <c r="H58" s="19">
        <v>0</v>
      </c>
      <c r="I58" s="19" t="s">
        <v>17</v>
      </c>
      <c r="J58" s="27">
        <f t="shared" si="3"/>
        <v>1.369824</v>
      </c>
      <c r="K58" s="76" t="s">
        <v>42</v>
      </c>
      <c r="L58" s="19">
        <v>0</v>
      </c>
      <c r="M58" s="20" t="s">
        <v>107</v>
      </c>
    </row>
    <row r="59" s="4" customFormat="1" ht="30" customHeight="1" spans="1:13">
      <c r="A59" s="19">
        <v>16</v>
      </c>
      <c r="B59" s="19" t="s">
        <v>769</v>
      </c>
      <c r="C59" s="19" t="s">
        <v>814</v>
      </c>
      <c r="D59" s="19" t="s">
        <v>815</v>
      </c>
      <c r="E59" s="27">
        <v>41.24199</v>
      </c>
      <c r="F59" s="28">
        <v>40</v>
      </c>
      <c r="G59" s="27">
        <f t="shared" si="2"/>
        <v>1.24199</v>
      </c>
      <c r="H59" s="19">
        <v>0</v>
      </c>
      <c r="I59" s="19" t="s">
        <v>17</v>
      </c>
      <c r="J59" s="27">
        <f t="shared" si="3"/>
        <v>1.24199</v>
      </c>
      <c r="K59" s="76" t="s">
        <v>42</v>
      </c>
      <c r="L59" s="19">
        <v>0</v>
      </c>
      <c r="M59" s="20" t="s">
        <v>107</v>
      </c>
    </row>
    <row r="60" s="4" customFormat="1" ht="30" customHeight="1" spans="1:13">
      <c r="A60" s="19">
        <v>17</v>
      </c>
      <c r="B60" s="19" t="s">
        <v>769</v>
      </c>
      <c r="C60" s="19" t="s">
        <v>816</v>
      </c>
      <c r="D60" s="19" t="s">
        <v>817</v>
      </c>
      <c r="E60" s="27">
        <v>39.56332</v>
      </c>
      <c r="F60" s="28">
        <v>38.3</v>
      </c>
      <c r="G60" s="27">
        <f t="shared" si="2"/>
        <v>1.26332</v>
      </c>
      <c r="H60" s="19">
        <v>0</v>
      </c>
      <c r="I60" s="19" t="s">
        <v>17</v>
      </c>
      <c r="J60" s="27">
        <f t="shared" si="3"/>
        <v>1.26332</v>
      </c>
      <c r="K60" s="76" t="s">
        <v>42</v>
      </c>
      <c r="L60" s="19">
        <v>0</v>
      </c>
      <c r="M60" s="20" t="s">
        <v>107</v>
      </c>
    </row>
    <row r="61" s="4" customFormat="1" ht="30" customHeight="1" spans="1:13">
      <c r="A61" s="19">
        <v>18</v>
      </c>
      <c r="B61" s="19" t="s">
        <v>769</v>
      </c>
      <c r="C61" s="19" t="s">
        <v>818</v>
      </c>
      <c r="D61" s="19" t="s">
        <v>235</v>
      </c>
      <c r="E61" s="19">
        <v>24</v>
      </c>
      <c r="F61" s="28">
        <v>18.9377</v>
      </c>
      <c r="G61" s="29">
        <f t="shared" si="2"/>
        <v>5.0623</v>
      </c>
      <c r="H61" s="19">
        <v>0</v>
      </c>
      <c r="I61" s="19" t="s">
        <v>17</v>
      </c>
      <c r="J61" s="19">
        <v>5.0623</v>
      </c>
      <c r="K61" s="76" t="s">
        <v>42</v>
      </c>
      <c r="L61" s="19">
        <v>0</v>
      </c>
      <c r="M61" s="20" t="s">
        <v>107</v>
      </c>
    </row>
    <row r="62" s="4" customFormat="1" ht="30" customHeight="1" spans="1:13">
      <c r="A62" s="19">
        <v>19</v>
      </c>
      <c r="B62" s="19" t="s">
        <v>769</v>
      </c>
      <c r="C62" s="19" t="s">
        <v>819</v>
      </c>
      <c r="D62" s="19" t="s">
        <v>820</v>
      </c>
      <c r="E62" s="19">
        <v>32</v>
      </c>
      <c r="F62" s="28">
        <v>9.5</v>
      </c>
      <c r="G62" s="29">
        <f t="shared" si="2"/>
        <v>22.5</v>
      </c>
      <c r="H62" s="19">
        <v>0</v>
      </c>
      <c r="I62" s="19" t="s">
        <v>17</v>
      </c>
      <c r="J62" s="19">
        <v>22.5</v>
      </c>
      <c r="K62" s="76" t="s">
        <v>42</v>
      </c>
      <c r="L62" s="19">
        <v>0</v>
      </c>
      <c r="M62" s="20" t="s">
        <v>107</v>
      </c>
    </row>
    <row r="63" s="4" customFormat="1" ht="30" customHeight="1" spans="1:13">
      <c r="A63" s="19">
        <v>20</v>
      </c>
      <c r="B63" s="19" t="s">
        <v>769</v>
      </c>
      <c r="C63" s="19" t="s">
        <v>821</v>
      </c>
      <c r="D63" s="19" t="s">
        <v>822</v>
      </c>
      <c r="E63" s="19">
        <v>35</v>
      </c>
      <c r="F63" s="28">
        <v>10.4</v>
      </c>
      <c r="G63" s="29">
        <f t="shared" si="2"/>
        <v>24.6</v>
      </c>
      <c r="H63" s="19">
        <v>0</v>
      </c>
      <c r="I63" s="19" t="s">
        <v>17</v>
      </c>
      <c r="J63" s="19">
        <v>24.6</v>
      </c>
      <c r="K63" s="76" t="s">
        <v>42</v>
      </c>
      <c r="L63" s="19">
        <v>0</v>
      </c>
      <c r="M63" s="20" t="s">
        <v>107</v>
      </c>
    </row>
    <row r="64" s="4" customFormat="1" ht="30" customHeight="1" spans="1:13">
      <c r="A64" s="19">
        <v>21</v>
      </c>
      <c r="B64" s="19" t="s">
        <v>769</v>
      </c>
      <c r="C64" s="19" t="s">
        <v>823</v>
      </c>
      <c r="D64" s="19" t="s">
        <v>824</v>
      </c>
      <c r="E64" s="19">
        <v>44</v>
      </c>
      <c r="F64" s="28">
        <v>13.1</v>
      </c>
      <c r="G64" s="29">
        <f t="shared" si="2"/>
        <v>30.9</v>
      </c>
      <c r="H64" s="19">
        <v>0</v>
      </c>
      <c r="I64" s="19" t="s">
        <v>17</v>
      </c>
      <c r="J64" s="19">
        <v>30.9</v>
      </c>
      <c r="K64" s="76" t="s">
        <v>42</v>
      </c>
      <c r="L64" s="19">
        <v>0</v>
      </c>
      <c r="M64" s="20" t="s">
        <v>107</v>
      </c>
    </row>
    <row r="65" s="4" customFormat="1" ht="30" customHeight="1" spans="1:13">
      <c r="A65" s="19">
        <v>22</v>
      </c>
      <c r="B65" s="19" t="s">
        <v>769</v>
      </c>
      <c r="C65" s="19" t="s">
        <v>825</v>
      </c>
      <c r="D65" s="19" t="s">
        <v>826</v>
      </c>
      <c r="E65" s="19">
        <v>45</v>
      </c>
      <c r="F65" s="28">
        <v>13.4</v>
      </c>
      <c r="G65" s="29">
        <f t="shared" si="2"/>
        <v>31.6</v>
      </c>
      <c r="H65" s="19">
        <v>0</v>
      </c>
      <c r="I65" s="19" t="s">
        <v>17</v>
      </c>
      <c r="J65" s="19">
        <v>31.6</v>
      </c>
      <c r="K65" s="76" t="s">
        <v>42</v>
      </c>
      <c r="L65" s="19">
        <v>0</v>
      </c>
      <c r="M65" s="20" t="s">
        <v>107</v>
      </c>
    </row>
    <row r="66" s="4" customFormat="1" ht="30" customHeight="1" spans="1:13">
      <c r="A66" s="19">
        <v>23</v>
      </c>
      <c r="B66" s="19" t="s">
        <v>769</v>
      </c>
      <c r="C66" s="19" t="s">
        <v>827</v>
      </c>
      <c r="D66" s="19" t="s">
        <v>828</v>
      </c>
      <c r="E66" s="19">
        <v>45</v>
      </c>
      <c r="F66" s="28">
        <v>13.4</v>
      </c>
      <c r="G66" s="29">
        <f t="shared" si="2"/>
        <v>31.6</v>
      </c>
      <c r="H66" s="19">
        <v>0</v>
      </c>
      <c r="I66" s="19" t="s">
        <v>17</v>
      </c>
      <c r="J66" s="19">
        <v>31.6</v>
      </c>
      <c r="K66" s="76" t="s">
        <v>42</v>
      </c>
      <c r="L66" s="19">
        <v>0</v>
      </c>
      <c r="M66" s="20" t="s">
        <v>107</v>
      </c>
    </row>
    <row r="67" s="4" customFormat="1" ht="30" customHeight="1" spans="1:13">
      <c r="A67" s="19">
        <v>24</v>
      </c>
      <c r="B67" s="19" t="s">
        <v>829</v>
      </c>
      <c r="C67" s="19" t="s">
        <v>830</v>
      </c>
      <c r="D67" s="19" t="s">
        <v>831</v>
      </c>
      <c r="E67" s="27">
        <v>34.122326</v>
      </c>
      <c r="F67" s="28">
        <v>33</v>
      </c>
      <c r="G67" s="27">
        <f t="shared" si="2"/>
        <v>1.122326</v>
      </c>
      <c r="H67" s="19">
        <v>0</v>
      </c>
      <c r="I67" s="19"/>
      <c r="J67" s="19">
        <v>1.122326</v>
      </c>
      <c r="K67" s="76" t="s">
        <v>42</v>
      </c>
      <c r="L67" s="19">
        <v>0</v>
      </c>
      <c r="M67" s="20" t="s">
        <v>107</v>
      </c>
    </row>
    <row r="68" s="4" customFormat="1" ht="30" customHeight="1" spans="1:13">
      <c r="A68" s="19">
        <v>25</v>
      </c>
      <c r="B68" s="19" t="s">
        <v>832</v>
      </c>
      <c r="C68" s="19" t="s">
        <v>833</v>
      </c>
      <c r="D68" s="19" t="s">
        <v>834</v>
      </c>
      <c r="E68" s="27">
        <v>24.472663</v>
      </c>
      <c r="F68" s="28">
        <v>23.7</v>
      </c>
      <c r="G68" s="27">
        <f t="shared" si="2"/>
        <v>0.772663000000001</v>
      </c>
      <c r="H68" s="19">
        <v>0</v>
      </c>
      <c r="I68" s="19" t="s">
        <v>17</v>
      </c>
      <c r="J68" s="27">
        <f>G68</f>
        <v>0.772663000000001</v>
      </c>
      <c r="K68" s="76" t="s">
        <v>42</v>
      </c>
      <c r="L68" s="19">
        <v>0</v>
      </c>
      <c r="M68" s="20" t="s">
        <v>107</v>
      </c>
    </row>
    <row r="69" s="4" customFormat="1" ht="30" customHeight="1" spans="1:13">
      <c r="A69" s="19">
        <v>26</v>
      </c>
      <c r="B69" s="19" t="s">
        <v>832</v>
      </c>
      <c r="C69" s="19" t="s">
        <v>835</v>
      </c>
      <c r="D69" s="19" t="s">
        <v>836</v>
      </c>
      <c r="E69" s="19">
        <v>39</v>
      </c>
      <c r="F69" s="28">
        <v>11.6</v>
      </c>
      <c r="G69" s="29">
        <f t="shared" si="2"/>
        <v>27.4</v>
      </c>
      <c r="H69" s="19">
        <v>0</v>
      </c>
      <c r="I69" s="19" t="s">
        <v>17</v>
      </c>
      <c r="J69" s="19">
        <v>27.4</v>
      </c>
      <c r="K69" s="76" t="s">
        <v>42</v>
      </c>
      <c r="L69" s="19">
        <v>0</v>
      </c>
      <c r="M69" s="20" t="s">
        <v>107</v>
      </c>
    </row>
    <row r="70" s="4" customFormat="1" ht="30" customHeight="1" spans="1:13">
      <c r="A70" s="19">
        <v>27</v>
      </c>
      <c r="B70" s="19" t="s">
        <v>837</v>
      </c>
      <c r="C70" s="19" t="s">
        <v>838</v>
      </c>
      <c r="D70" s="19" t="s">
        <v>839</v>
      </c>
      <c r="E70" s="19">
        <v>45</v>
      </c>
      <c r="F70" s="28">
        <v>13.4</v>
      </c>
      <c r="G70" s="29">
        <f t="shared" si="2"/>
        <v>31.6</v>
      </c>
      <c r="H70" s="19">
        <v>0</v>
      </c>
      <c r="I70" s="19" t="s">
        <v>17</v>
      </c>
      <c r="J70" s="19">
        <v>31.6</v>
      </c>
      <c r="K70" s="76" t="s">
        <v>42</v>
      </c>
      <c r="L70" s="19">
        <v>0</v>
      </c>
      <c r="M70" s="20" t="s">
        <v>107</v>
      </c>
    </row>
    <row r="71" s="3" customFormat="1" ht="36" customHeight="1" spans="1:13">
      <c r="A71" s="11" t="s">
        <v>64</v>
      </c>
      <c r="B71" s="11"/>
      <c r="C71" s="11"/>
      <c r="D71" s="11" t="s">
        <v>88</v>
      </c>
      <c r="E71" s="13">
        <f>E72</f>
        <v>70</v>
      </c>
      <c r="F71" s="13"/>
      <c r="G71" s="31">
        <f>H71+J71+L71</f>
        <v>70</v>
      </c>
      <c r="H71" s="32">
        <f>H72</f>
        <v>0</v>
      </c>
      <c r="I71" s="31"/>
      <c r="J71" s="10">
        <f>J72</f>
        <v>0</v>
      </c>
      <c r="K71" s="32"/>
      <c r="L71" s="32">
        <f>L72</f>
        <v>70</v>
      </c>
      <c r="M71" s="32"/>
    </row>
    <row r="72" s="1" customFormat="1" ht="36" customHeight="1" spans="1:13">
      <c r="A72" s="27">
        <v>1</v>
      </c>
      <c r="B72" s="27" t="s">
        <v>739</v>
      </c>
      <c r="C72" s="27" t="s">
        <v>274</v>
      </c>
      <c r="D72" s="27"/>
      <c r="E72" s="64">
        <v>70</v>
      </c>
      <c r="F72" s="64"/>
      <c r="G72" s="28">
        <f>H72+J72+L72</f>
        <v>70</v>
      </c>
      <c r="H72" s="29">
        <v>0</v>
      </c>
      <c r="I72" s="28" t="s">
        <v>17</v>
      </c>
      <c r="J72" s="19">
        <v>0</v>
      </c>
      <c r="K72" s="19" t="s">
        <v>17</v>
      </c>
      <c r="L72" s="29">
        <v>70</v>
      </c>
      <c r="M72" s="29"/>
    </row>
  </sheetData>
  <autoFilter ref="A1:M72">
    <extLst/>
  </autoFilter>
  <mergeCells count="17">
    <mergeCell ref="A1:C1"/>
    <mergeCell ref="A2:M2"/>
    <mergeCell ref="A3:M3"/>
    <mergeCell ref="G4:L4"/>
    <mergeCell ref="B6:C6"/>
    <mergeCell ref="A7:C7"/>
    <mergeCell ref="A21:C21"/>
    <mergeCell ref="A24:C24"/>
    <mergeCell ref="A43:C43"/>
    <mergeCell ref="A71:C71"/>
    <mergeCell ref="A4:A5"/>
    <mergeCell ref="B4:B5"/>
    <mergeCell ref="C4:C5"/>
    <mergeCell ref="D4:D5"/>
    <mergeCell ref="E4:E5"/>
    <mergeCell ref="F4:F5"/>
    <mergeCell ref="M4:M5"/>
  </mergeCells>
  <pageMargins left="0.118055555555556" right="0.118055555555556" top="0.354166666666667" bottom="0.472222222222222" header="0.314583333333333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附件1</vt:lpstr>
      <vt:lpstr>附件2新兴</vt:lpstr>
      <vt:lpstr>附件3屯城</vt:lpstr>
      <vt:lpstr>附件4西昌</vt:lpstr>
      <vt:lpstr>附件5坡心</vt:lpstr>
      <vt:lpstr>附件6南坤</vt:lpstr>
      <vt:lpstr>附件7南吕</vt:lpstr>
      <vt:lpstr>附件8枫木</vt:lpstr>
      <vt:lpstr>附件9乌坡</vt:lpstr>
      <vt:lpstr>附件10发改</vt:lpstr>
      <vt:lpstr>附件11民族</vt:lpstr>
      <vt:lpstr>附件12水务</vt:lpstr>
      <vt:lpstr>附件13农业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刘碧霞</dc:creator>
  <cp:lastModifiedBy>Administrator</cp:lastModifiedBy>
  <cp:revision>1</cp:revision>
  <dcterms:created xsi:type="dcterms:W3CDTF">2006-09-13T11:21:00Z</dcterms:created>
  <cp:lastPrinted>2021-04-21T02:42:00Z</cp:lastPrinted>
  <dcterms:modified xsi:type="dcterms:W3CDTF">2022-07-04T02:25:43Z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  <property fmtid="{D5CDD505-2E9C-101B-9397-08002B2CF9AE}" pid="4" name="ICV">
    <vt:lpwstr>B150B5F10802483083140B95C59DE595</vt:lpwstr>
  </property>
</Properties>
</file>